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H:\"/>
    </mc:Choice>
  </mc:AlternateContent>
  <xr:revisionPtr revIDLastSave="0" documentId="13_ncr:1_{26870817-1CB5-47C8-AE76-3CBA31058B9E}" xr6:coauthVersionLast="47" xr6:coauthVersionMax="47" xr10:uidLastSave="{00000000-0000-0000-0000-000000000000}"/>
  <workbookProtection workbookAlgorithmName="SHA-512" workbookHashValue="O6BX/AOy+kWbkIlbktYMjNZUR8Q1Tr25HB57nqelzSzgxc9w9mNUYCz4ajNFV/Nt3Ooe+oQYdfrRE0fz9NwMCw==" workbookSaltValue="NJamxtfxmd2KEv6yCr1+lQ==" workbookSpinCount="100000" lockStructure="1"/>
  <bookViews>
    <workbookView xWindow="-120" yWindow="-120" windowWidth="29040" windowHeight="15840" xr2:uid="{338CEE86-083E-43EF-8412-D1E7B477EBE9}"/>
  </bookViews>
  <sheets>
    <sheet name="Table A-Staffing" sheetId="2" r:id="rId1"/>
    <sheet name="Table B-IAC" sheetId="3" r:id="rId2"/>
    <sheet name="Table C-Partners" sheetId="4" r:id="rId3"/>
    <sheet name="Table D-Plan" sheetId="6" r:id="rId4"/>
    <sheet name="Table E-Budget" sheetId="1" r:id="rId5"/>
  </sheets>
  <definedNames>
    <definedName name="_xlnm._FilterDatabase" localSheetId="0" hidden="1">'Table A-Staffing'!$AB$1:$AC$53</definedName>
    <definedName name="_xlnm.Print_Area" localSheetId="4">'Table E-Budget'!$A$1:$L$144</definedName>
    <definedName name="_xlnm.Print_Titles" localSheetId="0">'Table A-Staffing'!$1:$9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0" i="1" l="1"/>
  <c r="E113" i="1"/>
  <c r="F35" i="4"/>
  <c r="F27" i="4"/>
  <c r="F23" i="4"/>
  <c r="F11" i="4"/>
  <c r="J16" i="2"/>
  <c r="A1" i="6"/>
  <c r="A1" i="4"/>
  <c r="A25" i="1" l="1"/>
  <c r="B25" i="1"/>
  <c r="A26" i="1"/>
  <c r="B26" i="1"/>
  <c r="A27" i="1"/>
  <c r="B27" i="1"/>
  <c r="C27" i="1" s="1"/>
  <c r="A28" i="1"/>
  <c r="B28" i="1"/>
  <c r="C28" i="1" s="1"/>
  <c r="A29" i="1"/>
  <c r="B29" i="1"/>
  <c r="A30" i="1"/>
  <c r="B30" i="1"/>
  <c r="A31" i="1"/>
  <c r="B31" i="1"/>
  <c r="C31" i="1" s="1"/>
  <c r="C30" i="1" l="1"/>
  <c r="C29" i="1"/>
  <c r="C25" i="1"/>
  <c r="C26" i="1"/>
  <c r="B4" i="6" l="1"/>
  <c r="C4" i="4"/>
  <c r="B3" i="6"/>
  <c r="C3" i="4"/>
  <c r="J37" i="2" l="1"/>
  <c r="J34" i="2"/>
  <c r="J31" i="2"/>
  <c r="J28" i="2"/>
  <c r="J25" i="2"/>
  <c r="J22" i="2"/>
  <c r="J19" i="2"/>
  <c r="N22" i="2" l="1"/>
  <c r="D29" i="1" s="1"/>
  <c r="E29" i="1" s="1"/>
  <c r="K29" i="1" s="1"/>
  <c r="B3" i="3" l="1"/>
  <c r="B4" i="3"/>
  <c r="G4" i="1" l="1"/>
  <c r="F4" i="1"/>
  <c r="J15" i="1" l="1"/>
  <c r="I15" i="1"/>
  <c r="H15" i="1"/>
  <c r="G15" i="1"/>
  <c r="B44" i="4"/>
  <c r="B40" i="4"/>
  <c r="B32" i="4"/>
  <c r="B36" i="4"/>
  <c r="B28" i="4"/>
  <c r="B24" i="4"/>
  <c r="B20" i="4"/>
  <c r="B16" i="4"/>
  <c r="B12" i="4"/>
  <c r="F42" i="4"/>
  <c r="E42" i="4"/>
  <c r="D42" i="4"/>
  <c r="C42" i="4"/>
  <c r="B42" i="4"/>
  <c r="F38" i="4"/>
  <c r="E38" i="4"/>
  <c r="D38" i="4"/>
  <c r="C38" i="4"/>
  <c r="B38" i="4"/>
  <c r="F34" i="4"/>
  <c r="E34" i="4"/>
  <c r="D34" i="4"/>
  <c r="C34" i="4"/>
  <c r="B34" i="4"/>
  <c r="F30" i="4"/>
  <c r="E30" i="4"/>
  <c r="D30" i="4"/>
  <c r="C30" i="4"/>
  <c r="B30" i="4"/>
  <c r="F26" i="4"/>
  <c r="E26" i="4"/>
  <c r="D26" i="4"/>
  <c r="C26" i="4"/>
  <c r="B26" i="4"/>
  <c r="F22" i="4"/>
  <c r="E22" i="4"/>
  <c r="D22" i="4"/>
  <c r="C22" i="4"/>
  <c r="B22" i="4"/>
  <c r="F18" i="4"/>
  <c r="E18" i="4"/>
  <c r="D18" i="4"/>
  <c r="C18" i="4"/>
  <c r="B18" i="4"/>
  <c r="F14" i="4"/>
  <c r="E14" i="4"/>
  <c r="D14" i="4"/>
  <c r="C14" i="4"/>
  <c r="B14" i="4"/>
  <c r="F10" i="4"/>
  <c r="E10" i="4"/>
  <c r="D10" i="4"/>
  <c r="C10" i="4"/>
  <c r="B10" i="4"/>
  <c r="K121" i="1" l="1"/>
  <c r="K122" i="1"/>
  <c r="K131" i="1"/>
  <c r="K130" i="1"/>
  <c r="K113" i="1"/>
  <c r="J134" i="1"/>
  <c r="I134" i="1"/>
  <c r="H134" i="1"/>
  <c r="G134" i="1"/>
  <c r="E134" i="1"/>
  <c r="J124" i="1"/>
  <c r="I124" i="1"/>
  <c r="H124" i="1"/>
  <c r="G124" i="1"/>
  <c r="E124" i="1"/>
  <c r="J116" i="1"/>
  <c r="I116" i="1"/>
  <c r="H116" i="1"/>
  <c r="G116" i="1"/>
  <c r="E116" i="1"/>
  <c r="E108" i="1"/>
  <c r="J108" i="1"/>
  <c r="I108" i="1"/>
  <c r="H108" i="1"/>
  <c r="G108" i="1"/>
  <c r="K133" i="1"/>
  <c r="K132" i="1"/>
  <c r="K129" i="1"/>
  <c r="K123" i="1"/>
  <c r="K115" i="1"/>
  <c r="K114" i="1"/>
  <c r="K107" i="1"/>
  <c r="K106" i="1"/>
  <c r="K105" i="1"/>
  <c r="K98" i="1"/>
  <c r="K97" i="1"/>
  <c r="K96" i="1"/>
  <c r="K99" i="1" s="1"/>
  <c r="J99" i="1"/>
  <c r="I99" i="1"/>
  <c r="H99" i="1"/>
  <c r="G99" i="1"/>
  <c r="E99" i="1"/>
  <c r="J91" i="1"/>
  <c r="I91" i="1"/>
  <c r="H91" i="1"/>
  <c r="G91" i="1"/>
  <c r="E91" i="1"/>
  <c r="K90" i="1"/>
  <c r="K89" i="1"/>
  <c r="K88" i="1"/>
  <c r="E83" i="1"/>
  <c r="E75" i="1"/>
  <c r="J83" i="1"/>
  <c r="I83" i="1"/>
  <c r="H83" i="1"/>
  <c r="G83" i="1"/>
  <c r="J75" i="1"/>
  <c r="I75" i="1"/>
  <c r="H75" i="1"/>
  <c r="G75" i="1"/>
  <c r="J67" i="1"/>
  <c r="I67" i="1"/>
  <c r="H67" i="1"/>
  <c r="G67" i="1"/>
  <c r="E67" i="1"/>
  <c r="K82" i="1"/>
  <c r="K81" i="1"/>
  <c r="K80" i="1"/>
  <c r="K74" i="1"/>
  <c r="K73" i="1"/>
  <c r="K72" i="1"/>
  <c r="K66" i="1"/>
  <c r="K65" i="1"/>
  <c r="K64" i="1"/>
  <c r="K58" i="1"/>
  <c r="K57" i="1"/>
  <c r="K56" i="1"/>
  <c r="J59" i="1"/>
  <c r="I59" i="1"/>
  <c r="H59" i="1"/>
  <c r="G59" i="1"/>
  <c r="E59" i="1"/>
  <c r="J35" i="1"/>
  <c r="I35" i="1"/>
  <c r="H35" i="1"/>
  <c r="G35" i="1"/>
  <c r="J51" i="1"/>
  <c r="I51" i="1"/>
  <c r="H51" i="1"/>
  <c r="G51" i="1"/>
  <c r="B50" i="1"/>
  <c r="K50" i="1" s="1"/>
  <c r="B49" i="1"/>
  <c r="B48" i="1"/>
  <c r="B47" i="1"/>
  <c r="B46" i="1"/>
  <c r="B45" i="1"/>
  <c r="B44" i="1"/>
  <c r="B43" i="1"/>
  <c r="B42" i="1"/>
  <c r="B41" i="1"/>
  <c r="A50" i="1"/>
  <c r="A49" i="1"/>
  <c r="A48" i="1"/>
  <c r="A47" i="1"/>
  <c r="A46" i="1"/>
  <c r="A45" i="1"/>
  <c r="A44" i="1"/>
  <c r="A43" i="1"/>
  <c r="A42" i="1"/>
  <c r="A41" i="1"/>
  <c r="B34" i="1"/>
  <c r="B33" i="1"/>
  <c r="C33" i="1" s="1"/>
  <c r="B32" i="1"/>
  <c r="C32" i="1" s="1"/>
  <c r="A34" i="1"/>
  <c r="A33" i="1"/>
  <c r="A32" i="1"/>
  <c r="A1" i="3"/>
  <c r="N37" i="2"/>
  <c r="N34" i="2"/>
  <c r="N31" i="2"/>
  <c r="N28" i="2"/>
  <c r="D31" i="1" s="1"/>
  <c r="E31" i="1" s="1"/>
  <c r="K31" i="1" s="1"/>
  <c r="N25" i="2"/>
  <c r="D30" i="1" s="1"/>
  <c r="E30" i="1" s="1"/>
  <c r="K30" i="1" s="1"/>
  <c r="N19" i="2"/>
  <c r="D28" i="1" s="1"/>
  <c r="E28" i="1" s="1"/>
  <c r="K28" i="1" s="1"/>
  <c r="J10" i="2"/>
  <c r="N10" i="2" s="1"/>
  <c r="D25" i="1" s="1"/>
  <c r="E25" i="1" s="1"/>
  <c r="K25" i="1" s="1"/>
  <c r="J13" i="2"/>
  <c r="N13" i="2" s="1"/>
  <c r="D26" i="1" s="1"/>
  <c r="E26" i="1" s="1"/>
  <c r="K26" i="1" s="1"/>
  <c r="N16" i="2"/>
  <c r="D27" i="1" s="1"/>
  <c r="E27" i="1" s="1"/>
  <c r="K27" i="1" s="1"/>
  <c r="K124" i="1" l="1"/>
  <c r="K75" i="1"/>
  <c r="K59" i="1"/>
  <c r="K116" i="1"/>
  <c r="K91" i="1"/>
  <c r="K83" i="1"/>
  <c r="K134" i="1"/>
  <c r="K108" i="1"/>
  <c r="K67" i="1"/>
  <c r="D34" i="1"/>
  <c r="D50" i="1" s="1"/>
  <c r="C34" i="1"/>
  <c r="D46" i="1"/>
  <c r="E46" i="1" s="1"/>
  <c r="K46" i="1" s="1"/>
  <c r="D41" i="1"/>
  <c r="E41" i="1" s="1"/>
  <c r="K41" i="1" s="1"/>
  <c r="I14" i="1"/>
  <c r="G14" i="1"/>
  <c r="H14" i="1"/>
  <c r="J14" i="1"/>
  <c r="H13" i="1"/>
  <c r="G13" i="1"/>
  <c r="I13" i="1"/>
  <c r="E14" i="1"/>
  <c r="J13" i="1"/>
  <c r="D42" i="1"/>
  <c r="E42" i="1" s="1"/>
  <c r="K42" i="1" s="1"/>
  <c r="D44" i="1"/>
  <c r="E44" i="1" s="1"/>
  <c r="K44" i="1" s="1"/>
  <c r="K49" i="1"/>
  <c r="D43" i="1"/>
  <c r="E43" i="1" s="1"/>
  <c r="K43" i="1" s="1"/>
  <c r="D45" i="1"/>
  <c r="E45" i="1" s="1"/>
  <c r="K33" i="1"/>
  <c r="D33" i="1"/>
  <c r="D49" i="1" s="1"/>
  <c r="D47" i="1"/>
  <c r="E47" i="1" s="1"/>
  <c r="K47" i="1" s="1"/>
  <c r="K34" i="1"/>
  <c r="D32" i="1"/>
  <c r="G16" i="1" l="1"/>
  <c r="H16" i="1"/>
  <c r="D48" i="1"/>
  <c r="E48" i="1" s="1"/>
  <c r="K48" i="1" s="1"/>
  <c r="E32" i="1"/>
  <c r="K45" i="1"/>
  <c r="J16" i="1"/>
  <c r="I16" i="1"/>
  <c r="K14" i="1"/>
  <c r="A1" i="1"/>
  <c r="K51" i="1" l="1"/>
  <c r="E35" i="1"/>
  <c r="K32" i="1"/>
  <c r="K35" i="1" s="1"/>
  <c r="E51" i="1"/>
  <c r="E13" i="1" l="1"/>
  <c r="K13" i="1" s="1"/>
  <c r="C141" i="1" l="1"/>
  <c r="C142" i="1" s="1"/>
  <c r="C144" i="1" l="1"/>
  <c r="A144" i="1"/>
  <c r="E144" i="1" l="1"/>
  <c r="K144" i="1" s="1"/>
  <c r="E15" i="1" l="1"/>
  <c r="K15" i="1" l="1"/>
  <c r="K16" i="1" s="1"/>
  <c r="E16" i="1"/>
  <c r="A8" i="1" s="1"/>
  <c r="K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Eatmon, Robert (FHWA)</author>
  </authors>
  <commentList>
    <comment ref="A7" authorId="0" shapeId="0" xr:uid="{DC5EBD39-5B1A-4B4A-8EDC-7E480A754EC1}">
      <text>
        <r>
          <rPr>
            <sz val="8"/>
            <color indexed="81"/>
            <rFont val="Tahoma"/>
            <family val="2"/>
          </rPr>
          <t>Select more than one if applicable.</t>
        </r>
      </text>
    </comment>
    <comment ref="G9" authorId="0" shapeId="0" xr:uid="{81FF4F58-2B0C-4D7C-8D22-50077A25D686}">
      <text>
        <r>
          <rPr>
            <sz val="8"/>
            <color indexed="81"/>
            <rFont val="Tahoma"/>
            <family val="2"/>
          </rPr>
          <t>Enter the regular salary amount for the employee. If the Staff member is an hourly employee, then leave the Salary and Salary Hours blank and enter hourly rate in the appropriate field.</t>
        </r>
      </text>
    </comment>
    <comment ref="I9" authorId="0" shapeId="0" xr:uid="{0F887B0C-B933-4F66-8C1B-FC073A334B95}">
      <text>
        <r>
          <rPr>
            <sz val="8"/>
            <color indexed="81"/>
            <rFont val="Tahoma"/>
            <family val="2"/>
          </rPr>
          <t>Is the salary paid on a weekly (40 hours), biweekly (80 hours), monthly (173.33 hours), or some other basis? Is the salary for part-time or full-time work?  
Enter the normal work hours for the applicable period of time.</t>
        </r>
      </text>
    </comment>
    <comment ref="J9" authorId="0" shapeId="0" xr:uid="{3DC9A15A-6BAB-4651-8C43-9C8AD2F68C93}">
      <text>
        <r>
          <rPr>
            <sz val="8"/>
            <color indexed="81"/>
            <rFont val="Tahoma"/>
            <family val="2"/>
          </rPr>
          <t>Salary divided by Salary Hours (G10/I10) to calculate an estimated Hourly Salary Rate.</t>
        </r>
      </text>
    </comment>
    <comment ref="K9" authorId="0" shapeId="0" xr:uid="{195FFE1E-2DE6-4364-AEAB-E2097DC884B5}">
      <text>
        <r>
          <rPr>
            <sz val="8"/>
            <color indexed="81"/>
            <rFont val="Tahoma"/>
            <family val="2"/>
          </rPr>
          <t>Enter the hourly rate for non-salaried employees. Leave this blank if salary information is provided.</t>
        </r>
      </text>
    </comment>
    <comment ref="L9" authorId="0" shapeId="0" xr:uid="{CF38B6B1-3436-44AE-8521-99D0F8C540C5}">
      <text>
        <r>
          <rPr>
            <sz val="8"/>
            <color indexed="81"/>
            <rFont val="Tahoma"/>
            <family val="2"/>
          </rPr>
          <t>How many hours will this employee work on the NSTI program? 
Enter that number here.</t>
        </r>
      </text>
    </comment>
    <comment ref="N9" authorId="0" shapeId="0" xr:uid="{5F64069E-5918-49EE-9DDF-3A242EE1E925}">
      <text>
        <r>
          <rPr>
            <sz val="9"/>
            <color indexed="81"/>
            <rFont val="Tahoma"/>
            <family val="2"/>
          </rPr>
          <t>Multiply either the Salary Rate (J10) OR Hourly Rate (K10) by the NSTI Work Hours (L10) to calculate an estimated salary/wage cost for the project.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Eatmon, Robert (FHWA)</author>
    <author>Gottlieb, Joyce (FHWA)</author>
    <author>tc={A074B05F-FE6E-4A43-879C-C31DC08864EB}</author>
    <author>tc={DD5A480A-71B6-434E-AFD1-DAD5FE49E159}</author>
    <author>tc={DF1DAECE-EA7A-484C-8859-DACD0C618554}</author>
  </authors>
  <commentList>
    <comment ref="K3" authorId="0" shapeId="0" xr:uid="{6D80113D-0D1B-46C5-B25A-709518DFBAFC}">
      <text>
        <r>
          <rPr>
            <b/>
            <sz val="9"/>
            <color rgb="FF000000"/>
            <rFont val="Tahoma"/>
            <family val="2"/>
          </rPr>
          <t>If your project will be using Advanced Construction, please place "X" here.</t>
        </r>
      </text>
    </comment>
    <comment ref="L3" authorId="0" shapeId="0" xr:uid="{39240AA6-3FC0-4B2E-9F31-C104C522A4E8}">
      <text>
        <r>
          <rPr>
            <sz val="8"/>
            <color rgb="FF000000"/>
            <rFont val="Tahoma"/>
            <family val="2"/>
          </rPr>
          <t xml:space="preserve">This is the date the NSTI worksheet is submitted to the State DOT. If there is a modification to an existing submittal, provide the date the modification is submitted. </t>
        </r>
      </text>
    </comment>
    <comment ref="A16" authorId="0" shapeId="0" xr:uid="{C052CC90-91A1-4E86-80CB-5A19D31F2A10}">
      <text>
        <r>
          <rPr>
            <sz val="8"/>
            <color rgb="FF000000"/>
            <rFont val="Tahoma"/>
            <family val="2"/>
          </rPr>
          <t>These totals have conditional formatting and must equal the Total Funding and Contributions above. If the cell is highlighted you must adjust costs in the detail or modify the amounts identified in the Total Funding and Contribution to remain in balance.</t>
        </r>
      </text>
    </comment>
    <comment ref="E16" authorId="0" shapeId="0" xr:uid="{B80625C0-7DA4-44EC-A408-8BB5AF3F649E}">
      <text>
        <r>
          <rPr>
            <sz val="8"/>
            <color rgb="FF000000"/>
            <rFont val="Tahoma"/>
            <family val="2"/>
          </rPr>
          <t xml:space="preserve">The total costs that will be paid with NSTI funds from the detail sections below.
</t>
        </r>
        <r>
          <rPr>
            <sz val="8"/>
            <color rgb="FF000000"/>
            <rFont val="Tahoma"/>
            <family val="2"/>
          </rPr>
          <t xml:space="preserve">
</t>
        </r>
        <r>
          <rPr>
            <sz val="8"/>
            <color rgb="FF000000"/>
            <rFont val="Tahoma"/>
            <family val="2"/>
          </rPr>
          <t>This number must match the NSTI Funds requested in Cell B8.</t>
        </r>
      </text>
    </comment>
    <comment ref="G16" authorId="0" shapeId="0" xr:uid="{4BCBAD81-D02E-45A7-8A04-8A5AA58728B4}">
      <text>
        <r>
          <rPr>
            <sz val="8"/>
            <color rgb="FF000000"/>
            <rFont val="Tahoma"/>
            <family val="2"/>
          </rPr>
          <t xml:space="preserve">The total costs that will be paid with OJT/SS funds from the detail sections below.
</t>
        </r>
        <r>
          <rPr>
            <sz val="8"/>
            <color rgb="FF000000"/>
            <rFont val="Tahoma"/>
            <family val="2"/>
          </rPr>
          <t xml:space="preserve">
</t>
        </r>
        <r>
          <rPr>
            <sz val="8"/>
            <color rgb="FF000000"/>
            <rFont val="Tahoma"/>
            <family val="2"/>
          </rPr>
          <t>This number must match the OJT/SS number in Cell E8.</t>
        </r>
      </text>
    </comment>
    <comment ref="H16" authorId="0" shapeId="0" xr:uid="{1E9A5C32-AAF4-4363-966D-3C1DE30D711E}">
      <text>
        <r>
          <rPr>
            <sz val="8"/>
            <color indexed="81"/>
            <rFont val="Tahoma"/>
            <family val="2"/>
          </rPr>
          <t>The total costs that will be paid with 504(e) funds from the detail sections below.
This number must match the 504(e) number requested in Cell G8.</t>
        </r>
      </text>
    </comment>
    <comment ref="I16" authorId="0" shapeId="0" xr:uid="{1A7F30F2-8601-409A-B4DD-5B0B7DBE9ADD}">
      <text>
        <r>
          <rPr>
            <sz val="8"/>
            <color indexed="81"/>
            <rFont val="Tahoma"/>
            <family val="2"/>
          </rPr>
          <t>The total costs that will be paid with State/Local funds from the detail sections below.
This number must match the State/Local Funds number in Cell I8.</t>
        </r>
      </text>
    </comment>
    <comment ref="J16" authorId="0" shapeId="0" xr:uid="{15B5F726-FE75-41EA-B361-2EFB327FD829}">
      <text>
        <r>
          <rPr>
            <sz val="8"/>
            <color indexed="81"/>
            <rFont val="Tahoma"/>
            <family val="2"/>
          </rPr>
          <t>The total value of In-kind contributions that will be used towards the project identified in the In-Kind detail sections below.
This number must match the In-kind number in Cell J8.</t>
        </r>
      </text>
    </comment>
    <comment ref="M39" authorId="1" shapeId="0" xr:uid="{84503A0A-BC20-4F6E-B258-B6B43985C0CC}">
      <text>
        <r>
          <rPr>
            <sz val="11"/>
            <color theme="1"/>
            <rFont val="Calibri"/>
            <family val="2"/>
            <scheme val="minor"/>
          </rPr>
          <t xml:space="preserve">Gottlieb, Joyce (FHWA):
</t>
        </r>
      </text>
    </comment>
    <comment ref="C40" authorId="0" shapeId="0" xr:uid="{B1872826-6A3C-410D-81EC-58BA365D74EC}">
      <text>
        <r>
          <rPr>
            <sz val="9"/>
            <color rgb="FF000000"/>
            <rFont val="Tahoma"/>
            <family val="2"/>
          </rPr>
          <t>If a rate is entered here, it must be supported with an approval from the Cognizant Agency for Indirect Costs.</t>
        </r>
      </text>
    </comment>
    <comment ref="C41" authorId="2" shapeId="0" xr:uid="{A074B05F-FE6E-4A43-879C-C31DC08864EB}">
      <text>
        <t>[Threaded comment]
Your version of Excel allows you to read this threaded comment; however, any edits to it will get removed if the file is opened in a newer version of Excel. Learn more: https://go.microsoft.com/fwlink/?linkid=870924
Comment:
    Missing supporting documentation for the 35.02% rate.</t>
      </text>
    </comment>
    <comment ref="A120" authorId="3" shapeId="0" xr:uid="{DD5A480A-71B6-434E-AFD1-DAD5FE49E159}">
      <text>
        <t>[Threaded comment]
Your version of Excel allows you to read this threaded comment; however, any edits to it will get removed if the file is opened in a newer version of Excel. Learn more: https://go.microsoft.com/fwlink/?linkid=870924
Comment:
    Meals are only for student  participants, as staff is already being paid.</t>
      </text>
    </comment>
    <comment ref="A137" authorId="0" shapeId="0" xr:uid="{A1A7CBE7-48B2-43AD-AA41-69CF1811CA8D}">
      <text>
        <r>
          <rPr>
            <sz val="9"/>
            <color rgb="FF000000"/>
            <rFont val="Tahoma"/>
            <family val="2"/>
          </rPr>
          <t xml:space="preserve">Select the rate type that has been approved. (Fixed, Predetermined, Provisional, or De Minimis)
</t>
        </r>
        <r>
          <rPr>
            <sz val="9"/>
            <color rgb="FF000000"/>
            <rFont val="Tahoma"/>
            <family val="2"/>
          </rPr>
          <t xml:space="preserve">
</t>
        </r>
        <r>
          <rPr>
            <sz val="9"/>
            <color rgb="FF000000"/>
            <rFont val="Tahoma"/>
            <family val="2"/>
          </rPr>
          <t>If a rate is being charged there must be an approval from the Cognizant Agency for Indirect Costs. If there is no approval, then a de minimis rate may be applied to modified total direct costs, but not to particpant support costs.</t>
        </r>
      </text>
    </comment>
    <comment ref="A139" authorId="0" shapeId="0" xr:uid="{21ECFD31-3FC8-4ECE-8923-D782D0780420}">
      <text>
        <r>
          <rPr>
            <sz val="9"/>
            <color indexed="81"/>
            <rFont val="Tahoma"/>
            <family val="2"/>
          </rPr>
          <t xml:space="preserve">The ICRP must be approved for an effective period that includes the delivery period of the NSTI program. </t>
        </r>
      </text>
    </comment>
    <comment ref="A140" authorId="0" shapeId="0" xr:uid="{065A5D79-7A7F-4C71-9460-3B52A4488407}">
      <text>
        <r>
          <rPr>
            <sz val="8"/>
            <color indexed="81"/>
            <rFont val="Tahoma"/>
            <family val="2"/>
          </rPr>
          <t xml:space="preserve">Enter the rate that has been approved by the Cognizant Agency for Indirect Cost for an effective period that includes the delivery time for the NSTI program. </t>
        </r>
      </text>
    </comment>
    <comment ref="A141" authorId="0" shapeId="0" xr:uid="{CD1808CE-18CA-4D6B-893C-5EAB0E27F8D1}">
      <text>
        <r>
          <rPr>
            <sz val="8"/>
            <color indexed="81"/>
            <rFont val="Tahoma"/>
            <family val="2"/>
          </rPr>
          <t>MTDC means all direct salaries and wages, applicable fringe benefits, materials and supplies, services, travel, and up to the first $25,000 of each subaward (regardless of the period of performance of the subawards under the award). MTDC excludes equipment, capital expenditures, charges for patient care, rental costs, tuition remission, scholarships and fellowships, participant support costs and the portion of each subaward in excess of $25,000. Other items may only be excluded when necessary to avoid a serious inequity in the distribution of indirect costs, and with the approval of the cognizant agency for indirect costs.</t>
        </r>
      </text>
    </comment>
    <comment ref="E144" authorId="4" shapeId="0" xr:uid="{DF1DAECE-EA7A-484C-8859-DACD0C618554}">
      <text>
        <t xml:space="preserve">[Threaded comment]
Your version of Excel allows you to read this threaded comment; however, any edits to it will get removed if the file is opened in a newer version of Excel. Learn more: https://go.microsoft.com/fwlink/?linkid=870924
Comment:
    NSTI funds must be equal or less than the Indirect cost. </t>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49998F7-F11A-4647-8037-0D33F1113269}" keepAlive="1" name="Query - Table1" description="Connection to the 'Table1' query in the workbook." type="5" refreshedVersion="6" background="1" saveData="1">
    <dbPr connection="Provider=Microsoft.Mashup.OleDb.1;Data Source=$Workbook$;Location=Table1;Extended Properties=&quot;&quot;" command="SELECT * FROM [Table1]"/>
  </connection>
  <connection id="2" xr16:uid="{8FAC1044-F7F8-4E2E-9C92-26C936DA505C}" keepAlive="1" name="Query - Table3" description="Connection to the 'Table3' query in the workbook." type="5" refreshedVersion="6" background="1">
    <dbPr connection="Provider=Microsoft.Mashup.OleDb.1;Data Source=$Workbook$;Location=Table3;Extended Properties=&quot;&quot;" command="SELECT * FROM [Table3]"/>
  </connection>
</connections>
</file>

<file path=xl/sharedStrings.xml><?xml version="1.0" encoding="utf-8"?>
<sst xmlns="http://schemas.openxmlformats.org/spreadsheetml/2006/main" count="467" uniqueCount="250">
  <si>
    <t>Proposal Application</t>
  </si>
  <si>
    <t>FY2023 National Summer Transportation Institute (NSTI) Program</t>
  </si>
  <si>
    <t xml:space="preserve">Table A - Staffing Requirements  </t>
  </si>
  <si>
    <t>State Abbreviation:</t>
  </si>
  <si>
    <t>State Name:</t>
  </si>
  <si>
    <t>State DOT/Pass-Through Entity:</t>
  </si>
  <si>
    <t>State DOT</t>
  </si>
  <si>
    <t>Host Site:</t>
  </si>
  <si>
    <t>Include the personnel details of staff that will be involved in the development, implementation, and delivery of the NSTI project. Provide a narrative description of the duties and responsibilities related to each staff member or position working on the NSTI project and a breakdown of the salary or wage with an estimated amount of time to be billed to the NSTI project. An equitable allocation of cost for salaried employees requires developing an hourly rate and determining the amount of time spent on the project. The NSTI Work Hours and Total Cost will be recorded in Table E-Budget Narrative.</t>
  </si>
  <si>
    <t>Place an "X" to select the appropriate program type.</t>
  </si>
  <si>
    <t>Residential Program</t>
  </si>
  <si>
    <t>X</t>
  </si>
  <si>
    <t>Virtual Program</t>
  </si>
  <si>
    <t>Non-Residential Program</t>
  </si>
  <si>
    <t>Personnel Assigned (if known) or provide position</t>
  </si>
  <si>
    <t>Name</t>
  </si>
  <si>
    <t>Position/Title</t>
  </si>
  <si>
    <r>
      <t>Affiliation</t>
    </r>
    <r>
      <rPr>
        <b/>
        <sz val="10"/>
        <rFont val="Calibri"/>
        <family val="2"/>
        <scheme val="minor"/>
      </rPr>
      <t xml:space="preserve"> (Faculty, Contract, Student)</t>
    </r>
  </si>
  <si>
    <t>Salary</t>
  </si>
  <si>
    <t>Salary Hours</t>
  </si>
  <si>
    <t>Salary Rate</t>
  </si>
  <si>
    <t>Hourly Rate</t>
  </si>
  <si>
    <t>Work Hours</t>
  </si>
  <si>
    <t>Total Est. Cost</t>
  </si>
  <si>
    <t>TBD</t>
  </si>
  <si>
    <t>Lead Instructional Facilitator</t>
  </si>
  <si>
    <t>Contract (High School Educator)</t>
  </si>
  <si>
    <t>Narrative:</t>
  </si>
  <si>
    <t>Full time: Week = 40 Hours &amp; Month = 173.33 Hrs</t>
  </si>
  <si>
    <t>Hourly Paid Staff</t>
  </si>
  <si>
    <t>NSTI Hours</t>
  </si>
  <si>
    <t>Budget Detail</t>
  </si>
  <si>
    <t xml:space="preserve">The lead instructional facilitator will be a high school educator with certification in a STEM field. The lead instructional facilitator will assist the Director with the development, logistics, implementation, safety and evaluation of all phases of the NSTI program. The instructional facilitator will be responsible for facilitating learning, implementing curriculum, assisting with assessment development/implementation, and ensuring execution of program goals.
1 Lead Instructional Facilitator will work at a rate of $25/hour for 60 hours: 20 hours to support program final planning, and 40 hours of programming during the STI program =  $1,500											</t>
  </si>
  <si>
    <t>4 Day Counselors</t>
  </si>
  <si>
    <t>The day counselors are assigned to supervise a group of residential student participants who are minors during site visits, lab tours, during meals, and in academic settings during the day hours. The day counselors will serve as near peer mentors to participants, building relationships and providing insight into their experiences as college students in engineering. They will attend all activities, including field trips. Day counselors will serve as chaperones during field trips. They will help mentor and guide students with their NSTI project of building an autonomous robotic vehcile using Arduinos. The day counselors will be undergraduate STEM/ engineering students. 
4 Day Counselors will work 40 hours @ $15.00/hour, each for one week during the STI program = $2,400</t>
  </si>
  <si>
    <t>1 Resident Night Manager</t>
  </si>
  <si>
    <t>The resident night manager will be responsible for overseeing evening and nighttime activities of the residential student participants who are minors. The resident night manager will be responsible for supervising the three residence night counselors. The resident night manager will be an undergraduate STEM/engineering student. The resident night manager will plan leadership, recreational and team building activities. The resident night manager will stay in the university dorms where the residential student participants are housed and monitor participants evening activities.
1 Resident Night manager will work 40 hours @ $18/hour for one week during the STI program = $720</t>
  </si>
  <si>
    <t>3 Resident Night Counselors</t>
  </si>
  <si>
    <t xml:space="preserve">The resident night counselors will be responsible for facilitating evening and nighttime activities of the residential student participants who are minors. The resident night counselors will be undergraduate STEM/engineering students. The resident night counselors will facilitate and help plan leadership, recreational and team building activities. The resident night counselors will stay in the university dorms where the residential student participants are housed and monitor participants evening activities.
3 Resident Night Counselors will work 40 hours @ $15/hour for one week during the STI program = $1,800 </t>
  </si>
  <si>
    <t xml:space="preserve">								</t>
  </si>
  <si>
    <t>Table B - Intermodal Advisory Committee (IAC)</t>
  </si>
  <si>
    <t>State:</t>
  </si>
  <si>
    <t>Host sites are encouraged to establish an Intermodal Advisory Committee (IAC) and select members from a broad spectrum of the transportation community. The FHWA, State DOT, Community Based Organization (CBO), and private industry individuals may participate as members of the IAC.</t>
  </si>
  <si>
    <t>Name:</t>
  </si>
  <si>
    <t>Title:</t>
  </si>
  <si>
    <t>Organization:</t>
  </si>
  <si>
    <t>On the Job Training Workforce Development Program Manager</t>
  </si>
  <si>
    <t>School Director</t>
  </si>
  <si>
    <t>Table C - Partners and Sponsors</t>
  </si>
  <si>
    <r>
      <t xml:space="preserve">Describe any partners, sponsors, and/or other contributors that will support the delivery of the NSTI Program. This includes individuals or entities that provide support through funding, sharing responsibility for delivering the NSTI program, or contributions in providing information and learning opportunities through presentations, field trips, site visits and/or tours. 
Describe the role and contribution of each partner or sponsor and provide funds or value of donated services and any costs associated with tours or site visits. Any donated funds or value of services should be included in this table and also recorded in the Budget Narrative In-kind Donations or State/Local funds. Costs related to registration fees for tours and site visits should be included in the estimated costs and also in the Budget Narrative </t>
    </r>
    <r>
      <rPr>
        <b/>
        <i/>
        <sz val="10"/>
        <rFont val="Calibri"/>
        <family val="2"/>
        <scheme val="minor"/>
      </rPr>
      <t>Other Participant Support Costs</t>
    </r>
    <r>
      <rPr>
        <b/>
        <sz val="10"/>
        <rFont val="Calibri"/>
        <family val="2"/>
        <scheme val="minor"/>
      </rPr>
      <t>.</t>
    </r>
  </si>
  <si>
    <t>Name or Contact</t>
  </si>
  <si>
    <t>Title</t>
  </si>
  <si>
    <t>Organization</t>
  </si>
  <si>
    <t>Donated Funds or Value of Services</t>
  </si>
  <si>
    <t>Estimated Cost (if any)</t>
  </si>
  <si>
    <t>Role and Contribution Narrative</t>
  </si>
  <si>
    <t>Project Director of NSTI. NSTI Project Director, will develop, implement and direct all phases of the NSTI, select the Intermodal Committee, serve as point of contact and submit required documents. He will also develop and evaluate all curriculum.</t>
  </si>
  <si>
    <t>Director, Engineering Outreach and Recruitment</t>
  </si>
  <si>
    <t>Will assist the Project Director with the implementation, development, logistics, implementation, safety and evaluation of all phases of the NSTI program.</t>
  </si>
  <si>
    <t>Coordinator Sr. K-12 Engineering Education Outreach &amp; Recruitment</t>
  </si>
  <si>
    <t>Coordinator Sr. will assist the Project Director with the planning, implementation, development, logistics, safety and evaluation of all phases of the NSTI program.</t>
  </si>
  <si>
    <t>DBE/OJT Outreach &amp; Compliance Manager</t>
  </si>
  <si>
    <t>Team Outreach Representative</t>
  </si>
  <si>
    <t>Public Relations Representative</t>
  </si>
  <si>
    <t>Air Crew Training Manager</t>
  </si>
  <si>
    <t>Community Relations Manager</t>
  </si>
  <si>
    <t>Table D - Implementation Plan</t>
  </si>
  <si>
    <t xml:space="preserve">Host sites should describe all tasks necessary to deliver a successful NSTI Program. The implementation plan should outline the steps the host site will take from concept, recruitment of IAC or partners/sponsors, development of a curriculum, promoting the program, review and selection of applicants and final delivery of the National Summer Transportation Institute program. The tasks and timeframes listed should match with the Statement of Work (SOW) submitted by the host site. </t>
  </si>
  <si>
    <t>Task 1:</t>
  </si>
  <si>
    <t>Build Implementation Plan, Develop Budget</t>
  </si>
  <si>
    <t>Assigned To:</t>
  </si>
  <si>
    <t>Project Director</t>
  </si>
  <si>
    <t>Action Required:</t>
  </si>
  <si>
    <t>Recruit and Confirm IAC &amp; STI Partners/Sponsors; Submit SOW</t>
  </si>
  <si>
    <t>Timeframe:</t>
  </si>
  <si>
    <t>10/01/2022 - 6/1/2023</t>
  </si>
  <si>
    <t>Task 2:</t>
  </si>
  <si>
    <t>Sub-Agreement with SDOT</t>
  </si>
  <si>
    <t>Begin Implementation Plan</t>
  </si>
  <si>
    <t>2/1/2023 - 3/15/2023</t>
  </si>
  <si>
    <t>Task 3:</t>
  </si>
  <si>
    <t>Begin recruitment-develop and distribute materials</t>
  </si>
  <si>
    <t>Project Director, Associate Director, Assistant Director, and Site Facilitator</t>
  </si>
  <si>
    <t>Employ marketing strategy outlined in SOW with targeted promotion within high school, afterschool programs and districts.</t>
  </si>
  <si>
    <t>1/16/2023 - 5/12/2023</t>
  </si>
  <si>
    <t>Task 4:</t>
  </si>
  <si>
    <t>Facilitate NSTI Informational Meetings</t>
  </si>
  <si>
    <t>Project Director, Associate Director, Assistant Director, Site Facilitator, and Lead Instructional Facilitator</t>
  </si>
  <si>
    <t>Facilitate at least two information meetings (combination of in-person and virtual) for local high school counselors and students/families to learn about the NSTI program</t>
  </si>
  <si>
    <t>3/20/2023 - 4/28/2023</t>
  </si>
  <si>
    <t>Task 5:</t>
  </si>
  <si>
    <t>Student Selection</t>
  </si>
  <si>
    <t>Program Assistant Director &amp; Site Facilitator, &amp; Selection Committee</t>
  </si>
  <si>
    <t>Utlizing application process, organize and select participants based on criteria established in 2023 SOW.  Notify students of addmitance as applicants submit.</t>
  </si>
  <si>
    <t>3/20/2023 - 5/12/2023</t>
  </si>
  <si>
    <t>Task 6:</t>
  </si>
  <si>
    <t>Complete Staff &amp; Intermodal Committee Selection</t>
  </si>
  <si>
    <t>Project Director, Associate Director, Assistant Director, &amp; Site Facilitator</t>
  </si>
  <si>
    <t>Complete selection of staff ( instructors, counselors, IAC, and add sponsors as necessary)</t>
  </si>
  <si>
    <t>3/1/2023 - 5/31/2023</t>
  </si>
  <si>
    <t>Task 7:</t>
  </si>
  <si>
    <t>Organize and plan proposed activities</t>
  </si>
  <si>
    <t xml:space="preserve">Project Director, Assistant Director, &amp; Site Facilitator </t>
  </si>
  <si>
    <t>Coordinate all on-campus or off-campus gathering (for class instruction) and trainings</t>
  </si>
  <si>
    <t>4/15/2023 - 5/31/2023</t>
  </si>
  <si>
    <t>Task 8:</t>
  </si>
  <si>
    <t>Campus Arrangements</t>
  </si>
  <si>
    <t xml:space="preserve">Project Associate Director, Assistant Director, &amp; Site Facilitator </t>
  </si>
  <si>
    <t>Organize Housing, Facilities, and Evening/Night Programming</t>
  </si>
  <si>
    <t>Task 9:</t>
  </si>
  <si>
    <t>Curriculum Development and Modification</t>
  </si>
  <si>
    <t>Project Director, Site Facilitator, &amp; Lead Instructional Facilitator</t>
  </si>
  <si>
    <t>Review previous year's curriculum, develop and modify to align to current SOW and Team direction</t>
  </si>
  <si>
    <t>1/1/2023 - 5/31/2023</t>
  </si>
  <si>
    <t>Task 10:</t>
  </si>
  <si>
    <t>Finalize Program Schedule</t>
  </si>
  <si>
    <t>Project Director, Assistant Director, Site Facilitator, &amp; Lead Instructional Facilitator</t>
  </si>
  <si>
    <t>5/1/2023 - 5/31/2023</t>
  </si>
  <si>
    <t>Table E - Program  Budget Narrative Worksheet</t>
  </si>
  <si>
    <t>GRANT PROGRAM</t>
  </si>
  <si>
    <t>ASSISTANCE LISTING #</t>
  </si>
  <si>
    <t>FISCAL YEAR</t>
  </si>
  <si>
    <t>STATE</t>
  </si>
  <si>
    <t>HOST SITE</t>
  </si>
  <si>
    <t>AC?</t>
  </si>
  <si>
    <t>PROPOSAL/ MOD DATE</t>
  </si>
  <si>
    <t>NSTI - Hwy Plng &amp; Const Program</t>
  </si>
  <si>
    <t>Total Funding and Contributions</t>
  </si>
  <si>
    <t>NSTI Funds Requested</t>
  </si>
  <si>
    <t>OJT/SS Funds</t>
  </si>
  <si>
    <t>504(e) Funds Added       (NHPP, STBG, HSIP, CMAQ)</t>
  </si>
  <si>
    <t>State/Local Funds</t>
  </si>
  <si>
    <t>In-kind Contribution(s)</t>
  </si>
  <si>
    <t>Total Cost</t>
  </si>
  <si>
    <t>Budget Summary</t>
  </si>
  <si>
    <t>Narratives and Cost Details</t>
  </si>
  <si>
    <t>Cost Breakdown</t>
  </si>
  <si>
    <t xml:space="preserve">NSTI Funds </t>
  </si>
  <si>
    <t>OJT/SS</t>
  </si>
  <si>
    <t>504(e)</t>
  </si>
  <si>
    <t>State/Local</t>
  </si>
  <si>
    <t>In-kind</t>
  </si>
  <si>
    <t>Direct Program Costs</t>
  </si>
  <si>
    <t>Participant Support Costs</t>
  </si>
  <si>
    <t>Indirect Costs</t>
  </si>
  <si>
    <t>Total NSTI Program Cost</t>
  </si>
  <si>
    <t>Budget Narrative</t>
  </si>
  <si>
    <t>NSTI Funds</t>
  </si>
  <si>
    <t>DIRECT PROGRAM COSTS</t>
  </si>
  <si>
    <t>Employee Compensation (detail cost of employee hourly/monthly rates and number of hours is provided in Table A-Staffing Requirements)</t>
  </si>
  <si>
    <t>The direct salary or wages paid to host site employees working directly on delivery of the NSTI program are allowable costs provided they meet the requirements in 2 CFR §200.430(h) regarding determining allowable personnel compensation costs for Institutions of Higher Education (IHE). The salary basis for charges to the NSTI by faculty members during the academic year are allowable at the Institutional Base Salary (IBS), which is the annual compensation paid by an IHE for an individual's appointment. In no event will charges to Federal awards, irrespective of the basis of computation, exceed the proportionate share of the IBS for that period unless specifically requested and in accordance with §200.430(h)(4). This principle applies to all members of faculty at an institution. Charges to the NSTI for salaries and wages must be based on records that accurately reflect the work performed. (See §200.430(i) Standards for Documentation of Personnel Expenses.)</t>
  </si>
  <si>
    <t>Title/Position</t>
  </si>
  <si>
    <t>Hours</t>
  </si>
  <si>
    <t>Cost</t>
  </si>
  <si>
    <t>Distribute costs from Table A-Staffing to the appropriate fund type.</t>
  </si>
  <si>
    <t>Total Employee Compensation</t>
  </si>
  <si>
    <t>Employee Fringe Benefits (provide justification and supporting documentation for any fringe benefit calculations, include cognizant approval)</t>
  </si>
  <si>
    <t>The costs of employee leave, insurance, pensions, and unemployment benefit plans are allowable costs, but fringe benefits must be allocated to Federal awards and all other activities in a consistent and equitable manner. A fringe benefit rate, if applied, must be approved by the cognizant agency for indirect cost. Identifying the total fringe benefit cost for an employee and identifying the equitable proportion that should be applied to the NSTI should be explained and documented in the Justification/Narrative below. (§200.431 Compensation–Fringe Benefits)
Enter the appropriate fringe rate below and it will be applied to the salary entered above to calculate cost. To apply another methodology, describe in the narrative and enter the costs below. If the University will only be claiming the FICA amount (7.65%) for their employees enter that rate below. If claiming another rate, the Fringe Benefit rate approval from the Cognizant Agency for Indirect Costs must be provided to support rates other than the required FICA rate.</t>
  </si>
  <si>
    <t>Justification/Narrative</t>
  </si>
  <si>
    <t>Rate</t>
  </si>
  <si>
    <t>Total Fringe Benefits</t>
  </si>
  <si>
    <t>Advertising &amp; Outreach</t>
  </si>
  <si>
    <t>Costs of advertising media and corollary administrative costs associated with the recruitment of personnel to support NSTI and advertising costs associated with NSTI program outreach are allowable costs. Advertising media include magazines, newspapers, radio and television, direct mail, exhibits, and the internet. (§200.421 Advertising and public relations)</t>
  </si>
  <si>
    <t>Total Advertising &amp; Outreach</t>
  </si>
  <si>
    <t>Publication &amp; Printing</t>
  </si>
  <si>
    <t>Publication costs for electronic and print media, including distribution, promotion, and general handling directly related to the NSTI program are allowable. (§200.461 Publication and printing costs.)</t>
  </si>
  <si>
    <t>Total Publication &amp; Printing</t>
  </si>
  <si>
    <t>Contractual Services</t>
  </si>
  <si>
    <t>The costs of contracts to procure goods or services directly in support of the NSTI program are allowable costs.</t>
  </si>
  <si>
    <t>Total Contractual Services</t>
  </si>
  <si>
    <t>Supplies</t>
  </si>
  <si>
    <r>
      <t xml:space="preserve">Costs incurred for materials and supplies necessary to carry out the NSTI program are allowable. Supplies are any tangible property with a per unit cost of less than $5,000, and this includes computing devices (computers, laptops, tablets).  In the specific case of computing devices, charging as direct costs is allowable for devices that are essential and allocable to the performance of the NSTI program. (§200.453 Materials and supplies costs, including costs of computing devices) </t>
    </r>
    <r>
      <rPr>
        <b/>
        <sz val="9"/>
        <rFont val="Calibri"/>
        <family val="2"/>
        <scheme val="minor"/>
      </rPr>
      <t>NOTE:</t>
    </r>
    <r>
      <rPr>
        <sz val="9"/>
        <rFont val="Calibri"/>
        <family val="2"/>
        <scheme val="minor"/>
      </rPr>
      <t xml:space="preserve"> If any computing devices will be a proposed cost in delivering a proposed NSTI Program, the applicant must document the essential need, how the computing devices will be used, and ensure the costs of procuring any computing devices does not significantly impact delivery of the overall NSTI Program initiative. If computing devices will be provided to students, then that is a partcipant support cost and must be included in that section below and not here.</t>
    </r>
  </si>
  <si>
    <t>Supplies include: Arduino Kits for Autonomous Vehicle Project at $146.90/kit for 48 kits (40 students, 4 day counselors, 1 lead staff, and 3 additional kits for parts)
Supplies $146.90 x 48 kits = $7051</t>
  </si>
  <si>
    <t>Arduino kits for Autonomous vehicle project</t>
  </si>
  <si>
    <t>Total Supplies</t>
  </si>
  <si>
    <t>Travel Costs</t>
  </si>
  <si>
    <t>Expenses for transportation, lodging, subsistence, and related items incurred by host site employees related to the NSTI program is allowable. Travel must be performed in accordance with the Host Site’s written travel policies. NOTE: Travel costs for participants should NOT be recorded here. This is only employee travel.</t>
  </si>
  <si>
    <t>Total Travel Costs</t>
  </si>
  <si>
    <t>Other Costs</t>
  </si>
  <si>
    <r>
      <t xml:space="preserve">Enter any other costs not identified. This would included any allowable costs that don't fit the categories above or costs that are unallowable for Federal participation, but may be paid 100% with State/Local/University funds. NOTE: Costs of promotional items and memorabilia, including models, gifts, clothing, and souvenirs are UNALLOWABLE. Costs incurred for promotional items must not be charged to the NSTI Program, but these costs may be paid entirely with non-Federal funds. (§200.421(e)(3) Advertising and public relations) Costs for items provided to students must be included in the </t>
    </r>
    <r>
      <rPr>
        <i/>
        <sz val="9"/>
        <rFont val="Calibri"/>
        <family val="2"/>
        <scheme val="minor"/>
      </rPr>
      <t>Other Particpant Support Costs</t>
    </r>
    <r>
      <rPr>
        <sz val="9"/>
        <rFont val="Calibri"/>
        <family val="2"/>
        <scheme val="minor"/>
      </rPr>
      <t xml:space="preserve"> section below. </t>
    </r>
  </si>
  <si>
    <t>Total Other Costs</t>
  </si>
  <si>
    <t>PARTICIPANT SUPPORT COSTS</t>
  </si>
  <si>
    <t>Transportation and Travel (field trips)</t>
  </si>
  <si>
    <t>Transportation and travel for participants includes stipends for transportation to and from NSTI location for non-Residential programs. Travel for participants to attend residential programs may be provided if necessary and reasonable for the NSTI program. Any travel for participants to attend field trips would also be included in this section.</t>
  </si>
  <si>
    <t>Field Trip A to three sites in Charter Bus</t>
  </si>
  <si>
    <t xml:space="preserve">Field Trip B to two sites in Sprinter Vans </t>
  </si>
  <si>
    <t>Total Participant Transportation and Travel</t>
  </si>
  <si>
    <t>Lodging and Facilities</t>
  </si>
  <si>
    <t>Lodging and facilities costs for residential programs are allowable costs for the NSTI program. Costs should be reasonable and allocable to the NSTI project. Non-residential programs may not charge lodging costs unless an overnight field trip necessitates lodging costs. This must be described in the narrative.</t>
  </si>
  <si>
    <t xml:space="preserve">Residential program will provide lodging for students as follows: 40 student beds (double occupancy) x $44/day x 5 days = $8,800, Reservation Fee of $125	;   Residential program will provide lodging for 4 night counselors (1 resident night manager and 3 resident night counselors) for: 4  beds (single occupancy) x $74/day x 5 days = $1,480.									</t>
  </si>
  <si>
    <t>Room for Residential Students (40)</t>
  </si>
  <si>
    <t>Room for Resident Night manager and 3 counselors</t>
  </si>
  <si>
    <t>Total Participant Lodging and Facilities</t>
  </si>
  <si>
    <t>Meals &amp; Subsistence</t>
  </si>
  <si>
    <t>Meals and Subsistence costs are allowable for residential NSTI programs. Meal costs are NOT allowed with Federal funds in non-residential NSTI programs, unless the meal cost can be justified as being beneficial to the program and participants and would be necessary for the successful delivery of the NSTI program. The normal process would be for non-residential students to provide their own lunches or costs of meals may be provided and paid 100% with non-Federal funds.</t>
  </si>
  <si>
    <t>Residential program will provide meals for 40 residential students x 5 days @ $50 per day = $10,000.
Residential program will also provide meals for 4 night counselors (1 resident night manager and 3 resident night counselors) x 5 days @ $50 per day = $1,000, and staff/counselors during field trips (4 day counselors, 2 staff x 2 field trip days @ average $41.67 per day = $500)(Staff may include NSTI Program Director or Academic Program Coordinator)
Budget covers meals for all participants, Sunday evening through Friday afternoon for 1-week with a rough cost of $50 per day per person. This includes on-campus catering, meals purchased at the student center, and off-campus catering such as ordering pizza/sandwiches for the times when the NSTI program is off-site at field trips. The estimated cost is based on prior-year expenses and is updated based on current quoted rates and planned modifications in how the team will provide non-catered meal opportunities for the residential students.</t>
  </si>
  <si>
    <t>Meals for Residential Students (40)</t>
  </si>
  <si>
    <t>Meals for Resident Night Manager and 3 Counselors</t>
  </si>
  <si>
    <t>Meals for Staff &amp; Day Counselors (Field Trips Only)</t>
  </si>
  <si>
    <t>Total Participant Meals &amp; Subsistence</t>
  </si>
  <si>
    <t>Other Participant Support Costs</t>
  </si>
  <si>
    <r>
      <t xml:space="preserve">Provide any additional participant support costs necessary for the delivery of the NSTI. These may include registration fees associated with field trips, but may not include food. Costs must be reasonable and necessary for the NSTI and related to transportation. Costs associated with field trips, site visits, and tours will also be provided in Table C-Partners &amp; Sponsors. Other costs for participant support must be described in the narrative. Costs of computer equipment or tablets provided to participants must be recorded in this section. </t>
    </r>
    <r>
      <rPr>
        <b/>
        <sz val="9"/>
        <rFont val="Calibri"/>
        <family val="2"/>
        <scheme val="minor"/>
      </rPr>
      <t xml:space="preserve">NOTE: </t>
    </r>
    <r>
      <rPr>
        <sz val="9"/>
        <rFont val="Calibri"/>
        <family val="2"/>
        <scheme val="minor"/>
      </rPr>
      <t xml:space="preserve">If any computing devices will be provided to participants of the NSTI Program, the applicant must document the essential need, how the computing devices will be used, and ensure the costs of procuring any computing devices does not significantly impact delivery of the overall NSTI Program initiative. </t>
    </r>
  </si>
  <si>
    <t>Facility Rental- Athletic Court Rental, Pool Access</t>
  </si>
  <si>
    <t>Total Other Participant Support Costs</t>
  </si>
  <si>
    <t>INDIRECT COSTS</t>
  </si>
  <si>
    <t>Indirect or Facilities and Administration (F&amp;A) costs are allowable costs under the NSTI program; however, host sites must have an approved and currently effective indirect cost rate proposal (ICRP) for the indirect costs to be allowable in the budget. The Cognizant Agency for Indirect Cost for Institutions of Higher Education (IHE) is assigned to Department of Health and Human Services (HHS) or the Department of Defense's Office of Naval Research (DOD), normally depending on which of the two agencies (HHS or DOD) provide the most direct Federal funding to the IHE in the most recent three years. Where an IHE only receives Federal funds as a subrecipient, the Pass-Through Entity (PTE), which is the State DOT for the NSTI program, is responsible for determining the appropriate rate in collaboration with the subrecipient, which is either:
           1.  A negotiated indirect cost rate between the PTE or State DOT and host site (predetermined rate, fixed rate with carry forward adjustment, provisional/final rate) ; or
           2.	The de minimis rate of 10% of Modified Total Direct Cost (excludes participant support costs)
Describe if the host Site will be claiming indirect costs and if so, provide an effective and approved Indirect Cost Rate Agreement from the IHE Cognizant Agency for Indirect Cost. If no agreement exists, indirect costs are not allowable unless the De Minimis rate is used. Indirect rates may be applied only to a Modified Total Direct Cost (MTDC) base as defined in §200.1, which excludes Participant Support Costs.
(See §200.332-Requirements for Pass-Through Entities, §200.414-Indirect (F&amp;A) costs, Appendix III to Part 200-Indirect (F&amp;A) Costs Identification and Assignment, and Rate Determination for IHEs)</t>
  </si>
  <si>
    <t>Rate Type:</t>
  </si>
  <si>
    <t>De Minimis Rate</t>
  </si>
  <si>
    <t>Effective Period</t>
  </si>
  <si>
    <t>7/1/2020 - 7/31/2023</t>
  </si>
  <si>
    <t>Approved Rate:</t>
  </si>
  <si>
    <t>Modified Total Direct Cost (MTDC) Base:</t>
  </si>
  <si>
    <t>Total Indirect Costs
(Rate x MTDC)</t>
  </si>
  <si>
    <t>Indirect Cost Fund Allocation</t>
  </si>
  <si>
    <t>AL</t>
  </si>
  <si>
    <t>Alabama</t>
  </si>
  <si>
    <t>State University</t>
  </si>
  <si>
    <t>SU Engineering Undergraduate Students</t>
  </si>
  <si>
    <t>SU Engineering Undergraduate Student</t>
  </si>
  <si>
    <t xml:space="preserve">SU Engineering Undergraduate Students	</t>
  </si>
  <si>
    <t>Name, PhD</t>
  </si>
  <si>
    <t>Professor and Assistant Dean, Engineering Education</t>
  </si>
  <si>
    <t>SU School of Engineering (Academic and Student Affairs)</t>
  </si>
  <si>
    <t>ALDOT Civil Rights Office</t>
  </si>
  <si>
    <t>Name, Ph.D.</t>
  </si>
  <si>
    <t>SU School of Sustainable Engineering and the Built Environment</t>
  </si>
  <si>
    <t>Program Manager, Construction in Montgomery Country, Name School of Construction</t>
  </si>
  <si>
    <t>Christine Medina</t>
  </si>
  <si>
    <t>Civil Rights Specialist</t>
  </si>
  <si>
    <t>FHWA Alabama Division</t>
  </si>
  <si>
    <t xml:space="preserve">Name  </t>
  </si>
  <si>
    <t>SU, School of Engineering, Academic and Student Affairs</t>
  </si>
  <si>
    <t>I-65 Broadway Curve Design-Build</t>
  </si>
  <si>
    <t>Help facilitate field trip to the I-10 Broadway Curve Design-Build location.
Estimated cost for three sprinter vans to transport students and chaperones to this field trip site from SU is included.</t>
  </si>
  <si>
    <t>Construction Company</t>
  </si>
  <si>
    <t>Help facilitate field trip to MAZ site Field Trip; Develop and arrange for on-site activities including Jobsite Career Opportunities and Awareness; arrange for Safety and Pre-Task Planning Presentation; VDC concepts and equipment; NCB Tour--drawings; interactions with SU Graduates (Engineers) with bio sketch, question and answer session.
Estimate cost for charter bus to transport students and chaperones from the ASU Tempe to this site is included.</t>
  </si>
  <si>
    <t>International Airport</t>
  </si>
  <si>
    <t>Help facilitate field trip to the International Airport; experience Sky Train, Fire Station, learn about Sky Train Operations, Construction Overview  w/ Name, Design and Construction Services; Aviation Transportation topics w/ Names re. Geo-Fencing technologies at Termincal 3. Students will take the Valley Metro Rail (Light Rail) from SU to the Airport and back. Light Rail tickets are provided by donors via SU Foundation.</t>
  </si>
  <si>
    <t>SU, School of Engineering, Aviation Prorgam</t>
  </si>
  <si>
    <t>Help facilitate SU Polytechnic Campus Field trip of the Aviation Simulation Lab Tour and Flight Simulator experience. 
Estimate cost for charter bus to transport students and chaperones from the previous field trip site to this site is included.</t>
  </si>
  <si>
    <t>Airport Authority</t>
  </si>
  <si>
    <t>Airport administrator and communicator will facilitate field trip to the Airport.
Estimate cost for charter bus to transport students and chaperones to field trip site from the previous site and return to SU is included.</t>
  </si>
  <si>
    <t>Alabama Department of Transportation</t>
  </si>
  <si>
    <t>Assist in coordination efforts for various on-site (.e., making connections with highway construction and other construction site contractors) and ALDOT related project fieldtrip visits. Estimated cost for three sprinter vans to transport students and chaperones to this field trip site from the previous field trip site and back to SU is included.</t>
  </si>
  <si>
    <t>Project Director &amp; University Sponsored Programs</t>
  </si>
  <si>
    <t>Utilizing program partner needs, attendance numbers and staffing requirments establish a weekly program for week-long camp and share with all stakeholders</t>
  </si>
  <si>
    <t>Facilities and Administration (F&amp;A, Indirect/Overhead) Costs, 10% Modified Total Direct Cost (excludes participant support costs) F&amp;A has been charged. 
Total Direct Costs: $41,590
Modified Total Direct Cost Base: $14,095
Indirect Costs at 10%: $1,410
Note: State University does not permit voluntary enumerated cost share or in-kind contributions on proposals; as cost share is not required for this funding, none is shown here. The STI Project Director, Associate Director, Assistant Director and Site Facilitator team will however spend significant administrative effort on this project as covered by their regular duties.</t>
  </si>
  <si>
    <t>$630 is requested for student recreational facility, athletic court rentals, and pool access for one week at the SU Sun Dept Fitness Center on campus. These expenses are in line with providing participants with campus life experience.</t>
  </si>
  <si>
    <t>Field Trip A: Charter Bus for an entire day, Pickup from SU to Montgomery Data Construction Site, SU Polytechnic Aviation Labs/Flight Simulation, Airport and Return to SU [No entry fee for any location]
Field Trip B: Three Sprinter Vans for an entire day, Pickup from SU to I-65 Broadway Curve Construction Site, ALDOT Transportation Operations Center [No entry fee for any location]</t>
  </si>
  <si>
    <t>State University defines fringe benefits as direct costs, estimates benefits as a standard percent of salary applied uniformly to all types of sponsored activities, and charges benefits to sponsors in accordance with the Federally-negotiated rates in effect at the time salaries are incurred.  Benefit costs are expected to increase over time; the rates used in the proposal budget are based on the current Federally-negotiated Rate Agreement plus an annual estimated cost escalation in the out years, consistent with ASU policy. $624 is the estimated cost of these Employee Related Expenses (ERE) associated with personnel costs for this proposal, and is based upon the following rates for FY 2023:
ERE RATES (Fiscal Year) FY 2023 Negotiated Rate, Staff: 34.00%; Hourly Student: 2.00% and ERE RATES (Fiscal Year) FY 2024 Negotiated Rate, Staff: 35.02%; Hourly Student: 2.06%
This includes $525 for the lead instructor position and $99 for the day and night counselor positions.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</si>
</sst>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164" formatCode="&quot;$&quot;#,##0.00"/>
  </numFmts>
  <fonts count="33" x14ac:knownFonts="1">
    <font>
      <sz val="11"/>
      <color theme="1"/>
      <name val="Calibri"/>
      <family val="2"/>
      <scheme val="minor"/>
    </font>
    <font>
      <sz val="12"/>
      <color theme="1"/>
      <name val="Calibri"/>
      <family val="2"/>
      <scheme val="minor"/>
    </font>
    <font>
      <b/>
      <sz val="14"/>
      <color theme="1"/>
      <name val="Calibri"/>
      <family val="2"/>
      <scheme val="minor"/>
    </font>
    <font>
      <b/>
      <sz val="16"/>
      <color indexed="9"/>
      <name val="Calibri"/>
      <family val="2"/>
      <scheme val="minor"/>
    </font>
    <font>
      <sz val="12"/>
      <name val="Calibri"/>
      <family val="2"/>
      <scheme val="minor"/>
    </font>
    <font>
      <b/>
      <sz val="11"/>
      <name val="Calibri"/>
      <family val="2"/>
      <scheme val="minor"/>
    </font>
    <font>
      <b/>
      <sz val="14"/>
      <name val="Calibri"/>
      <family val="2"/>
      <scheme val="minor"/>
    </font>
    <font>
      <sz val="11"/>
      <name val="Calibri"/>
      <family val="2"/>
      <scheme val="minor"/>
    </font>
    <font>
      <sz val="16"/>
      <color theme="0"/>
      <name val="Calibri"/>
      <family val="2"/>
      <scheme val="minor"/>
    </font>
    <font>
      <b/>
      <sz val="12"/>
      <name val="Calibri"/>
      <family val="2"/>
      <scheme val="minor"/>
    </font>
    <font>
      <b/>
      <sz val="10"/>
      <name val="Calibri"/>
      <family val="2"/>
      <scheme val="minor"/>
    </font>
    <font>
      <b/>
      <sz val="16"/>
      <color theme="0"/>
      <name val="Calibri"/>
      <family val="2"/>
      <scheme val="minor"/>
    </font>
    <font>
      <b/>
      <sz val="9"/>
      <name val="Calibri"/>
      <family val="2"/>
      <scheme val="minor"/>
    </font>
    <font>
      <sz val="10"/>
      <name val="Calibri"/>
      <family val="2"/>
      <scheme val="minor"/>
    </font>
    <font>
      <b/>
      <sz val="11"/>
      <color theme="0"/>
      <name val="Calibri"/>
      <family val="2"/>
      <scheme val="minor"/>
    </font>
    <font>
      <sz val="11"/>
      <color theme="0"/>
      <name val="Calibri"/>
      <family val="2"/>
      <scheme val="minor"/>
    </font>
    <font>
      <sz val="9"/>
      <name val="Calibri"/>
      <family val="2"/>
      <scheme val="minor"/>
    </font>
    <font>
      <sz val="14"/>
      <name val="Calibri"/>
      <family val="2"/>
      <scheme val="minor"/>
    </font>
    <font>
      <b/>
      <sz val="12"/>
      <color theme="0"/>
      <name val="Calibri"/>
      <family val="2"/>
      <scheme val="minor"/>
    </font>
    <font>
      <b/>
      <i/>
      <sz val="10"/>
      <name val="Calibri"/>
      <family val="2"/>
      <scheme val="minor"/>
    </font>
    <font>
      <sz val="14"/>
      <color theme="1"/>
      <name val="Calibri"/>
      <family val="2"/>
      <scheme val="minor"/>
    </font>
    <font>
      <b/>
      <sz val="12"/>
      <color theme="1"/>
      <name val="Calibri"/>
      <family val="2"/>
      <scheme val="minor"/>
    </font>
    <font>
      <b/>
      <sz val="18"/>
      <name val="Calibri"/>
      <family val="2"/>
      <scheme val="minor"/>
    </font>
    <font>
      <b/>
      <sz val="18"/>
      <name val="Perpetua Titling MT"/>
      <family val="1"/>
    </font>
    <font>
      <b/>
      <sz val="16"/>
      <name val="Calibri"/>
      <family val="2"/>
      <scheme val="minor"/>
    </font>
    <font>
      <b/>
      <sz val="16"/>
      <color theme="1"/>
      <name val="Calibri"/>
      <family val="2"/>
      <scheme val="minor"/>
    </font>
    <font>
      <sz val="9"/>
      <color indexed="81"/>
      <name val="Tahoma"/>
      <family val="2"/>
    </font>
    <font>
      <sz val="8"/>
      <color indexed="81"/>
      <name val="Tahoma"/>
      <family val="2"/>
    </font>
    <font>
      <i/>
      <sz val="9"/>
      <name val="Calibri"/>
      <family val="2"/>
      <scheme val="minor"/>
    </font>
    <font>
      <sz val="11"/>
      <color rgb="FF000000"/>
      <name val="Calibri"/>
      <family val="2"/>
      <scheme val="minor"/>
    </font>
    <font>
      <sz val="8"/>
      <color rgb="FF000000"/>
      <name val="Tahoma"/>
      <family val="2"/>
    </font>
    <font>
      <b/>
      <sz val="9"/>
      <color rgb="FF000000"/>
      <name val="Tahoma"/>
      <family val="2"/>
    </font>
    <font>
      <sz val="9"/>
      <color rgb="FF000000"/>
      <name val="Tahoma"/>
      <family val="2"/>
    </font>
  </fonts>
  <fills count="12">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14999847407452621"/>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rgb="FFDDEBF7"/>
        <bgColor rgb="FF000000"/>
      </patternFill>
    </fill>
  </fills>
  <borders count="41">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indexed="64"/>
      </right>
      <top style="thin">
        <color auto="1"/>
      </top>
      <bottom style="medium">
        <color indexed="64"/>
      </bottom>
      <diagonal/>
    </border>
    <border>
      <left style="thin">
        <color indexed="64"/>
      </left>
      <right style="thin">
        <color indexed="64"/>
      </right>
      <top/>
      <bottom style="thin">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top style="thin">
        <color auto="1"/>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auto="1"/>
      </left>
      <right style="medium">
        <color auto="1"/>
      </right>
      <top/>
      <bottom style="medium">
        <color auto="1"/>
      </bottom>
      <diagonal/>
    </border>
    <border>
      <left style="medium">
        <color auto="1"/>
      </left>
      <right/>
      <top/>
      <bottom style="thin">
        <color indexed="64"/>
      </bottom>
      <diagonal/>
    </border>
    <border>
      <left/>
      <right style="medium">
        <color indexed="64"/>
      </right>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s>
  <cellStyleXfs count="1">
    <xf numFmtId="0" fontId="0" fillId="0" borderId="0"/>
  </cellStyleXfs>
  <cellXfs count="399">
    <xf numFmtId="0" fontId="0" fillId="0" borderId="0" xfId="0"/>
    <xf numFmtId="0" fontId="0" fillId="6" borderId="0" xfId="0" applyFill="1"/>
    <xf numFmtId="8" fontId="0" fillId="6" borderId="0" xfId="0" applyNumberFormat="1" applyFill="1"/>
    <xf numFmtId="0" fontId="7" fillId="6" borderId="0" xfId="0" applyFont="1" applyFill="1" applyAlignment="1">
      <alignment horizontal="center" wrapText="1"/>
    </xf>
    <xf numFmtId="8" fontId="7" fillId="6" borderId="0" xfId="0" applyNumberFormat="1" applyFont="1" applyFill="1" applyAlignment="1">
      <alignment horizontal="center"/>
    </xf>
    <xf numFmtId="8" fontId="7" fillId="6" borderId="0" xfId="0" applyNumberFormat="1" applyFont="1" applyFill="1" applyAlignment="1">
      <alignment horizontal="center" wrapText="1"/>
    </xf>
    <xf numFmtId="8" fontId="10" fillId="3" borderId="3" xfId="0" applyNumberFormat="1" applyFont="1" applyFill="1" applyBorder="1" applyAlignment="1">
      <alignment horizontal="right" wrapText="1"/>
    </xf>
    <xf numFmtId="0" fontId="4" fillId="0" borderId="0" xfId="0" applyFont="1"/>
    <xf numFmtId="0" fontId="17" fillId="0" borderId="0" xfId="0" applyFont="1"/>
    <xf numFmtId="0" fontId="4" fillId="2" borderId="16" xfId="0" applyFont="1" applyFill="1" applyBorder="1"/>
    <xf numFmtId="0" fontId="9" fillId="2" borderId="16" xfId="0" applyFont="1" applyFill="1" applyBorder="1"/>
    <xf numFmtId="8" fontId="9" fillId="2" borderId="16" xfId="0" applyNumberFormat="1" applyFont="1" applyFill="1" applyBorder="1" applyAlignment="1">
      <alignment horizontal="right"/>
    </xf>
    <xf numFmtId="0" fontId="4" fillId="0" borderId="0" xfId="0" applyFont="1" applyAlignment="1">
      <alignment vertical="top"/>
    </xf>
    <xf numFmtId="8" fontId="4" fillId="0" borderId="0" xfId="0" applyNumberFormat="1" applyFont="1"/>
    <xf numFmtId="2" fontId="4" fillId="0" borderId="0" xfId="0" applyNumberFormat="1" applyFont="1"/>
    <xf numFmtId="8" fontId="9" fillId="2" borderId="7" xfId="0" applyNumberFormat="1" applyFont="1" applyFill="1" applyBorder="1" applyAlignment="1">
      <alignment horizontal="right"/>
    </xf>
    <xf numFmtId="8" fontId="4" fillId="7" borderId="21" xfId="0" applyNumberFormat="1" applyFont="1" applyFill="1" applyBorder="1"/>
    <xf numFmtId="8" fontId="4" fillId="7" borderId="22" xfId="0" applyNumberFormat="1" applyFont="1" applyFill="1" applyBorder="1" applyAlignment="1">
      <alignment wrapText="1"/>
    </xf>
    <xf numFmtId="8" fontId="9" fillId="3" borderId="3" xfId="0" applyNumberFormat="1" applyFont="1" applyFill="1" applyBorder="1" applyAlignment="1">
      <alignment horizontal="center" wrapText="1"/>
    </xf>
    <xf numFmtId="0" fontId="4" fillId="0" borderId="0" xfId="0" applyFont="1" applyAlignment="1">
      <alignment vertical="center"/>
    </xf>
    <xf numFmtId="0" fontId="9" fillId="0" borderId="0" xfId="0" applyFont="1"/>
    <xf numFmtId="0" fontId="1" fillId="0" borderId="0" xfId="0" applyFont="1"/>
    <xf numFmtId="164" fontId="4" fillId="0" borderId="0" xfId="0" applyNumberFormat="1" applyFont="1"/>
    <xf numFmtId="8" fontId="5" fillId="3" borderId="10" xfId="0" applyNumberFormat="1" applyFont="1" applyFill="1" applyBorder="1" applyAlignment="1">
      <alignment wrapText="1"/>
    </xf>
    <xf numFmtId="0" fontId="7" fillId="0" borderId="0" xfId="0" applyFont="1"/>
    <xf numFmtId="8" fontId="7" fillId="0" borderId="0" xfId="0" applyNumberFormat="1" applyFont="1"/>
    <xf numFmtId="8" fontId="7" fillId="0" borderId="0" xfId="0" applyNumberFormat="1" applyFont="1" applyAlignment="1">
      <alignment horizontal="right"/>
    </xf>
    <xf numFmtId="8" fontId="4" fillId="0" borderId="0" xfId="0" applyNumberFormat="1" applyFont="1" applyAlignment="1">
      <alignment horizontal="right"/>
    </xf>
    <xf numFmtId="8" fontId="4" fillId="0" borderId="0" xfId="0" applyNumberFormat="1" applyFont="1" applyAlignment="1">
      <alignment vertical="top"/>
    </xf>
    <xf numFmtId="8" fontId="4" fillId="0" borderId="0" xfId="0" applyNumberFormat="1" applyFont="1" applyAlignment="1">
      <alignment horizontal="right" vertical="top"/>
    </xf>
    <xf numFmtId="0" fontId="6" fillId="2" borderId="3" xfId="0" applyFont="1" applyFill="1" applyBorder="1" applyAlignment="1">
      <alignment horizontal="center"/>
    </xf>
    <xf numFmtId="8" fontId="20" fillId="7" borderId="3" xfId="0" applyNumberFormat="1" applyFont="1" applyFill="1" applyBorder="1"/>
    <xf numFmtId="8" fontId="2" fillId="3" borderId="3" xfId="0" applyNumberFormat="1" applyFont="1" applyFill="1" applyBorder="1"/>
    <xf numFmtId="0" fontId="5" fillId="2" borderId="3" xfId="0" applyFont="1" applyFill="1" applyBorder="1" applyAlignment="1">
      <alignment horizontal="right"/>
    </xf>
    <xf numFmtId="0" fontId="5" fillId="2" borderId="1" xfId="0" applyFont="1" applyFill="1" applyBorder="1" applyAlignment="1">
      <alignment horizontal="right"/>
    </xf>
    <xf numFmtId="8" fontId="5" fillId="2" borderId="3" xfId="0" applyNumberFormat="1" applyFont="1" applyFill="1" applyBorder="1" applyAlignment="1">
      <alignment horizontal="right"/>
    </xf>
    <xf numFmtId="0" fontId="5" fillId="3" borderId="10" xfId="0" applyFont="1" applyFill="1" applyBorder="1" applyAlignment="1">
      <alignment horizontal="left"/>
    </xf>
    <xf numFmtId="8" fontId="5" fillId="3" borderId="10" xfId="0" applyNumberFormat="1" applyFont="1" applyFill="1" applyBorder="1"/>
    <xf numFmtId="8" fontId="5" fillId="3" borderId="16" xfId="0" applyNumberFormat="1" applyFont="1" applyFill="1" applyBorder="1"/>
    <xf numFmtId="0" fontId="14" fillId="8" borderId="8" xfId="0" applyFont="1" applyFill="1" applyBorder="1"/>
    <xf numFmtId="0" fontId="14" fillId="8" borderId="5" xfId="0" applyFont="1" applyFill="1" applyBorder="1"/>
    <xf numFmtId="8" fontId="14" fillId="8" borderId="11" xfId="0" applyNumberFormat="1" applyFont="1" applyFill="1" applyBorder="1" applyAlignment="1">
      <alignment horizontal="right"/>
    </xf>
    <xf numFmtId="8" fontId="14" fillId="8" borderId="3" xfId="0" applyNumberFormat="1" applyFont="1" applyFill="1" applyBorder="1" applyAlignment="1">
      <alignment horizontal="right"/>
    </xf>
    <xf numFmtId="0" fontId="14" fillId="8" borderId="8" xfId="0" applyFont="1" applyFill="1" applyBorder="1" applyAlignment="1">
      <alignment horizontal="left"/>
    </xf>
    <xf numFmtId="0" fontId="14" fillId="8" borderId="5" xfId="0" applyFont="1" applyFill="1" applyBorder="1" applyAlignment="1">
      <alignment horizontal="left"/>
    </xf>
    <xf numFmtId="0" fontId="15" fillId="8" borderId="5" xfId="0" applyFont="1" applyFill="1" applyBorder="1" applyAlignment="1">
      <alignment horizontal="left"/>
    </xf>
    <xf numFmtId="0" fontId="18" fillId="8" borderId="8" xfId="0" applyFont="1" applyFill="1" applyBorder="1"/>
    <xf numFmtId="8" fontId="14" fillId="8" borderId="5" xfId="0" applyNumberFormat="1" applyFont="1" applyFill="1" applyBorder="1"/>
    <xf numFmtId="8" fontId="15" fillId="8" borderId="5" xfId="0" applyNumberFormat="1" applyFont="1" applyFill="1" applyBorder="1"/>
    <xf numFmtId="8" fontId="14" fillId="8" borderId="29" xfId="0" applyNumberFormat="1" applyFont="1" applyFill="1" applyBorder="1"/>
    <xf numFmtId="0" fontId="14" fillId="8" borderId="4" xfId="0" applyFont="1" applyFill="1" applyBorder="1"/>
    <xf numFmtId="8" fontId="14" fillId="8" borderId="4" xfId="0" applyNumberFormat="1" applyFont="1" applyFill="1" applyBorder="1"/>
    <xf numFmtId="8" fontId="14" fillId="8" borderId="2" xfId="0" applyNumberFormat="1" applyFont="1" applyFill="1" applyBorder="1"/>
    <xf numFmtId="0" fontId="5" fillId="4" borderId="28" xfId="0" applyFont="1" applyFill="1" applyBorder="1"/>
    <xf numFmtId="0" fontId="5" fillId="4" borderId="31" xfId="0" applyFont="1" applyFill="1" applyBorder="1"/>
    <xf numFmtId="0" fontId="5" fillId="4" borderId="21" xfId="0" applyFont="1" applyFill="1" applyBorder="1" applyAlignment="1">
      <alignment horizontal="right"/>
    </xf>
    <xf numFmtId="8" fontId="6" fillId="3" borderId="3" xfId="0" applyNumberFormat="1" applyFont="1" applyFill="1" applyBorder="1" applyAlignment="1">
      <alignment horizontal="right" vertical="center" wrapText="1"/>
    </xf>
    <xf numFmtId="8" fontId="6" fillId="3" borderId="3" xfId="0" quotePrefix="1" applyNumberFormat="1" applyFont="1" applyFill="1" applyBorder="1" applyAlignment="1">
      <alignment horizontal="right" vertical="center" wrapText="1"/>
    </xf>
    <xf numFmtId="8" fontId="12" fillId="2" borderId="30" xfId="0" applyNumberFormat="1" applyFont="1" applyFill="1" applyBorder="1" applyAlignment="1">
      <alignment horizontal="right"/>
    </xf>
    <xf numFmtId="8" fontId="12" fillId="2" borderId="3" xfId="0" applyNumberFormat="1" applyFont="1" applyFill="1" applyBorder="1" applyAlignment="1">
      <alignment horizontal="right"/>
    </xf>
    <xf numFmtId="0" fontId="9" fillId="5" borderId="3" xfId="0" applyFont="1" applyFill="1" applyBorder="1" applyAlignment="1">
      <alignment horizontal="left" vertical="top"/>
    </xf>
    <xf numFmtId="0" fontId="4" fillId="5" borderId="3" xfId="0" applyFont="1" applyFill="1" applyBorder="1" applyAlignment="1">
      <alignment vertical="top" wrapText="1"/>
    </xf>
    <xf numFmtId="0" fontId="9" fillId="5" borderId="3" xfId="0" applyFont="1" applyFill="1" applyBorder="1" applyAlignment="1">
      <alignment vertical="top" wrapText="1"/>
    </xf>
    <xf numFmtId="0" fontId="9" fillId="9" borderId="3" xfId="0" applyFont="1" applyFill="1" applyBorder="1" applyAlignment="1">
      <alignment horizontal="right" vertical="top" wrapText="1"/>
    </xf>
    <xf numFmtId="0" fontId="9" fillId="2" borderId="21" xfId="0" applyFont="1" applyFill="1" applyBorder="1" applyAlignment="1">
      <alignment vertical="center" wrapText="1"/>
    </xf>
    <xf numFmtId="0" fontId="21" fillId="2" borderId="21" xfId="0" applyFont="1" applyFill="1" applyBorder="1" applyAlignment="1">
      <alignment vertical="center"/>
    </xf>
    <xf numFmtId="0" fontId="21" fillId="2" borderId="21" xfId="0" applyFont="1" applyFill="1" applyBorder="1" applyAlignment="1">
      <alignment horizontal="right" wrapText="1"/>
    </xf>
    <xf numFmtId="0" fontId="9" fillId="9" borderId="3" xfId="0" applyFont="1" applyFill="1" applyBorder="1" applyAlignment="1">
      <alignment horizontal="right" vertical="center" wrapText="1"/>
    </xf>
    <xf numFmtId="0" fontId="9" fillId="9" borderId="3" xfId="0" applyFont="1" applyFill="1" applyBorder="1" applyAlignment="1">
      <alignment horizontal="right" vertical="center"/>
    </xf>
    <xf numFmtId="0" fontId="13" fillId="8" borderId="3" xfId="0" applyFont="1" applyFill="1" applyBorder="1" applyAlignment="1">
      <alignment vertical="center"/>
    </xf>
    <xf numFmtId="0" fontId="4" fillId="8" borderId="3" xfId="0" applyFont="1" applyFill="1" applyBorder="1" applyAlignment="1">
      <alignment horizontal="right" vertical="center"/>
    </xf>
    <xf numFmtId="0" fontId="13" fillId="8" borderId="3" xfId="0" applyFont="1" applyFill="1" applyBorder="1" applyAlignment="1">
      <alignment horizontal="left" vertical="center" wrapText="1"/>
    </xf>
    <xf numFmtId="0" fontId="13" fillId="10" borderId="21" xfId="0" applyFont="1" applyFill="1" applyBorder="1" applyProtection="1">
      <protection locked="0"/>
    </xf>
    <xf numFmtId="40" fontId="4" fillId="10" borderId="21" xfId="0" applyNumberFormat="1" applyFont="1" applyFill="1" applyBorder="1" applyAlignment="1" applyProtection="1">
      <alignment horizontal="right"/>
      <protection locked="0"/>
    </xf>
    <xf numFmtId="0" fontId="4" fillId="10" borderId="3" xfId="0" applyFont="1" applyFill="1" applyBorder="1" applyAlignment="1" applyProtection="1">
      <alignment vertical="top" wrapText="1"/>
      <protection locked="0"/>
    </xf>
    <xf numFmtId="164" fontId="0" fillId="10" borderId="3" xfId="0" applyNumberFormat="1" applyFill="1" applyBorder="1" applyAlignment="1" applyProtection="1">
      <alignment vertical="center"/>
      <protection locked="0"/>
    </xf>
    <xf numFmtId="0" fontId="13" fillId="10" borderId="3" xfId="0" applyFont="1" applyFill="1" applyBorder="1" applyAlignment="1" applyProtection="1">
      <alignment horizontal="left" vertical="center" wrapText="1"/>
      <protection locked="0"/>
    </xf>
    <xf numFmtId="49" fontId="13" fillId="10" borderId="3" xfId="0" applyNumberFormat="1" applyFont="1" applyFill="1" applyBorder="1" applyAlignment="1" applyProtection="1">
      <alignment horizontal="left" vertical="center" wrapText="1"/>
      <protection locked="0"/>
    </xf>
    <xf numFmtId="49" fontId="4" fillId="10" borderId="3" xfId="0" applyNumberFormat="1" applyFont="1" applyFill="1" applyBorder="1" applyAlignment="1" applyProtection="1">
      <alignment horizontal="left" vertical="center" wrapText="1"/>
      <protection locked="0"/>
    </xf>
    <xf numFmtId="49" fontId="0" fillId="10" borderId="3" xfId="0" applyNumberFormat="1" applyFill="1" applyBorder="1" applyAlignment="1" applyProtection="1">
      <alignment horizontal="left" vertical="center" wrapText="1"/>
      <protection locked="0"/>
    </xf>
    <xf numFmtId="49" fontId="7" fillId="10" borderId="3" xfId="0" applyNumberFormat="1" applyFont="1" applyFill="1" applyBorder="1" applyAlignment="1" applyProtection="1">
      <alignment horizontal="left" vertical="center" wrapText="1"/>
      <protection locked="0"/>
    </xf>
    <xf numFmtId="0" fontId="13" fillId="10" borderId="21" xfId="0" applyFont="1" applyFill="1" applyBorder="1" applyAlignment="1" applyProtection="1">
      <alignment vertical="center"/>
      <protection locked="0"/>
    </xf>
    <xf numFmtId="40" fontId="4" fillId="10" borderId="21" xfId="0" applyNumberFormat="1" applyFont="1" applyFill="1" applyBorder="1" applyAlignment="1" applyProtection="1">
      <alignment horizontal="right" vertical="center"/>
      <protection locked="0"/>
    </xf>
    <xf numFmtId="8" fontId="4" fillId="7" borderId="21" xfId="0" applyNumberFormat="1" applyFont="1" applyFill="1" applyBorder="1" applyAlignment="1">
      <alignment vertical="center"/>
    </xf>
    <xf numFmtId="8" fontId="4" fillId="7" borderId="22" xfId="0" applyNumberFormat="1" applyFont="1" applyFill="1" applyBorder="1" applyAlignment="1">
      <alignment vertical="center" wrapText="1"/>
    </xf>
    <xf numFmtId="0" fontId="7" fillId="7" borderId="3" xfId="0" applyFont="1" applyFill="1" applyBorder="1"/>
    <xf numFmtId="0" fontId="16" fillId="7" borderId="3" xfId="0" applyFont="1" applyFill="1" applyBorder="1" applyAlignment="1">
      <alignment wrapText="1"/>
    </xf>
    <xf numFmtId="2" fontId="7" fillId="7" borderId="3" xfId="0" applyNumberFormat="1" applyFont="1" applyFill="1" applyBorder="1" applyAlignment="1">
      <alignment wrapText="1"/>
    </xf>
    <xf numFmtId="8" fontId="7" fillId="7" borderId="3" xfId="0" applyNumberFormat="1" applyFont="1" applyFill="1" applyBorder="1" applyAlignment="1">
      <alignment wrapText="1"/>
    </xf>
    <xf numFmtId="0" fontId="16" fillId="7" borderId="3" xfId="0" applyFont="1" applyFill="1" applyBorder="1"/>
    <xf numFmtId="8" fontId="7" fillId="7" borderId="3" xfId="0" applyNumberFormat="1" applyFont="1" applyFill="1" applyBorder="1"/>
    <xf numFmtId="0" fontId="22" fillId="7" borderId="5" xfId="0" applyFont="1" applyFill="1" applyBorder="1" applyAlignment="1">
      <alignment horizontal="right" vertical="center" wrapText="1"/>
    </xf>
    <xf numFmtId="49" fontId="23" fillId="10" borderId="35" xfId="0" applyNumberFormat="1" applyFont="1" applyFill="1" applyBorder="1" applyAlignment="1" applyProtection="1">
      <alignment horizontal="center" vertical="center" wrapText="1"/>
      <protection locked="0"/>
    </xf>
    <xf numFmtId="0" fontId="22" fillId="7" borderId="36" xfId="0" applyFont="1" applyFill="1" applyBorder="1" applyAlignment="1">
      <alignment horizontal="right" vertical="top" wrapText="1"/>
    </xf>
    <xf numFmtId="0" fontId="22" fillId="7" borderId="5" xfId="0" applyFont="1" applyFill="1" applyBorder="1" applyAlignment="1">
      <alignment horizontal="right" vertical="top"/>
    </xf>
    <xf numFmtId="0" fontId="22" fillId="7" borderId="5" xfId="0" applyFont="1" applyFill="1" applyBorder="1" applyAlignment="1">
      <alignment vertical="top" wrapText="1"/>
    </xf>
    <xf numFmtId="0" fontId="22" fillId="7" borderId="37" xfId="0" applyFont="1" applyFill="1" applyBorder="1" applyAlignment="1">
      <alignment horizontal="right" vertical="top"/>
    </xf>
    <xf numFmtId="0" fontId="4" fillId="7" borderId="9" xfId="0" applyFont="1" applyFill="1" applyBorder="1" applyAlignment="1">
      <alignment vertical="top" wrapText="1"/>
    </xf>
    <xf numFmtId="0" fontId="10" fillId="7" borderId="5" xfId="0" applyFont="1" applyFill="1" applyBorder="1" applyAlignment="1">
      <alignment horizontal="right" vertical="center" wrapText="1"/>
    </xf>
    <xf numFmtId="0" fontId="6" fillId="2" borderId="1" xfId="0" applyFont="1" applyFill="1" applyBorder="1" applyAlignment="1">
      <alignment horizontal="right" wrapText="1"/>
    </xf>
    <xf numFmtId="49" fontId="6" fillId="10" borderId="2" xfId="0" applyNumberFormat="1" applyFont="1" applyFill="1" applyBorder="1" applyAlignment="1" applyProtection="1">
      <alignment horizontal="center" vertical="top"/>
      <protection locked="0"/>
    </xf>
    <xf numFmtId="0" fontId="5" fillId="3" borderId="28" xfId="0" applyFont="1" applyFill="1" applyBorder="1"/>
    <xf numFmtId="0" fontId="5" fillId="3" borderId="31" xfId="0" applyFont="1" applyFill="1" applyBorder="1"/>
    <xf numFmtId="0" fontId="5" fillId="3" borderId="21" xfId="0" applyFont="1" applyFill="1" applyBorder="1" applyAlignment="1">
      <alignment horizontal="right"/>
    </xf>
    <xf numFmtId="14" fontId="6" fillId="10" borderId="3" xfId="0" applyNumberFormat="1" applyFont="1" applyFill="1" applyBorder="1" applyAlignment="1" applyProtection="1">
      <alignment horizontal="center"/>
      <protection locked="0"/>
    </xf>
    <xf numFmtId="8" fontId="24" fillId="10" borderId="3" xfId="0" applyNumberFormat="1" applyFont="1" applyFill="1" applyBorder="1" applyProtection="1">
      <protection locked="0"/>
    </xf>
    <xf numFmtId="8" fontId="7" fillId="10" borderId="3" xfId="0" applyNumberFormat="1" applyFont="1" applyFill="1" applyBorder="1" applyAlignment="1" applyProtection="1">
      <alignment wrapText="1"/>
      <protection locked="0"/>
    </xf>
    <xf numFmtId="10" fontId="7" fillId="10" borderId="3" xfId="0" applyNumberFormat="1" applyFont="1" applyFill="1" applyBorder="1" applyProtection="1">
      <protection locked="0"/>
    </xf>
    <xf numFmtId="8" fontId="7" fillId="10" borderId="11" xfId="0" applyNumberFormat="1" applyFont="1" applyFill="1" applyBorder="1" applyAlignment="1" applyProtection="1">
      <alignment wrapText="1"/>
      <protection locked="0"/>
    </xf>
    <xf numFmtId="49" fontId="12" fillId="2" borderId="4" xfId="0" applyNumberFormat="1" applyFont="1" applyFill="1" applyBorder="1" applyAlignment="1">
      <alignment horizontal="right"/>
    </xf>
    <xf numFmtId="49" fontId="12" fillId="2" borderId="3" xfId="0" applyNumberFormat="1" applyFont="1" applyFill="1" applyBorder="1" applyAlignment="1">
      <alignment horizontal="right"/>
    </xf>
    <xf numFmtId="0" fontId="0" fillId="8" borderId="0" xfId="0" applyFill="1"/>
    <xf numFmtId="0" fontId="0" fillId="8" borderId="0" xfId="0" applyFill="1" applyAlignment="1">
      <alignment wrapText="1"/>
    </xf>
    <xf numFmtId="0" fontId="14" fillId="8" borderId="1" xfId="0" applyFont="1" applyFill="1" applyBorder="1"/>
    <xf numFmtId="0" fontId="6" fillId="10" borderId="2" xfId="0" applyFont="1" applyFill="1" applyBorder="1" applyAlignment="1" applyProtection="1">
      <alignment horizontal="center" wrapText="1"/>
      <protection locked="0"/>
    </xf>
    <xf numFmtId="0" fontId="13" fillId="11" borderId="21" xfId="0" applyFont="1" applyFill="1" applyBorder="1" applyProtection="1">
      <protection locked="0"/>
    </xf>
    <xf numFmtId="49" fontId="13" fillId="11" borderId="3" xfId="0" applyNumberFormat="1" applyFont="1" applyFill="1" applyBorder="1" applyAlignment="1" applyProtection="1">
      <alignment horizontal="left" vertical="center" wrapText="1"/>
      <protection locked="0"/>
    </xf>
    <xf numFmtId="49" fontId="4" fillId="11" borderId="2" xfId="0" applyNumberFormat="1" applyFont="1" applyFill="1" applyBorder="1" applyAlignment="1" applyProtection="1">
      <alignment horizontal="left" vertical="center" wrapText="1"/>
      <protection locked="0"/>
    </xf>
    <xf numFmtId="49" fontId="29" fillId="11" borderId="2" xfId="0" applyNumberFormat="1" applyFont="1" applyFill="1" applyBorder="1" applyAlignment="1" applyProtection="1">
      <alignment horizontal="left" vertical="center" wrapText="1"/>
      <protection locked="0"/>
    </xf>
    <xf numFmtId="164" fontId="29" fillId="11" borderId="2" xfId="0" applyNumberFormat="1" applyFont="1" applyFill="1" applyBorder="1" applyAlignment="1" applyProtection="1">
      <alignment vertical="center"/>
      <protection locked="0"/>
    </xf>
    <xf numFmtId="0" fontId="13" fillId="11" borderId="3" xfId="0" applyFont="1" applyFill="1" applyBorder="1" applyAlignment="1" applyProtection="1">
      <alignment horizontal="left" vertical="center" wrapText="1"/>
      <protection locked="0"/>
    </xf>
    <xf numFmtId="0" fontId="13" fillId="11" borderId="11" xfId="0" applyFont="1" applyFill="1" applyBorder="1" applyAlignment="1" applyProtection="1">
      <alignment horizontal="left" vertical="center" wrapText="1"/>
      <protection locked="0"/>
    </xf>
    <xf numFmtId="0" fontId="12" fillId="7" borderId="15" xfId="0" applyFont="1" applyFill="1" applyBorder="1"/>
    <xf numFmtId="0" fontId="12" fillId="7" borderId="7" xfId="0" applyFont="1" applyFill="1" applyBorder="1"/>
    <xf numFmtId="8" fontId="4" fillId="10" borderId="29" xfId="0" applyNumberFormat="1" applyFont="1" applyFill="1" applyBorder="1" applyProtection="1">
      <protection locked="0"/>
    </xf>
    <xf numFmtId="8" fontId="7" fillId="10" borderId="3" xfId="0" applyNumberFormat="1" applyFont="1" applyFill="1" applyBorder="1" applyProtection="1">
      <protection locked="0"/>
    </xf>
    <xf numFmtId="8" fontId="4" fillId="10" borderId="29" xfId="0" applyNumberFormat="1" applyFont="1" applyFill="1" applyBorder="1" applyAlignment="1" applyProtection="1">
      <alignment vertical="center"/>
      <protection locked="0"/>
    </xf>
    <xf numFmtId="0" fontId="6" fillId="3" borderId="3" xfId="0" applyFont="1" applyFill="1" applyBorder="1" applyAlignment="1">
      <alignment horizontal="right" vertical="top"/>
    </xf>
    <xf numFmtId="0" fontId="6" fillId="2" borderId="3" xfId="0" applyFont="1" applyFill="1" applyBorder="1" applyAlignment="1">
      <alignment vertical="top"/>
    </xf>
    <xf numFmtId="0" fontId="5" fillId="3" borderId="12" xfId="0" applyFont="1" applyFill="1" applyBorder="1" applyAlignment="1">
      <alignment horizontal="left"/>
    </xf>
    <xf numFmtId="0" fontId="5" fillId="3" borderId="14" xfId="0" applyFont="1" applyFill="1" applyBorder="1" applyAlignment="1">
      <alignment horizontal="left"/>
    </xf>
    <xf numFmtId="0" fontId="5" fillId="3" borderId="13" xfId="0" applyFont="1" applyFill="1" applyBorder="1" applyAlignment="1">
      <alignment horizontal="left"/>
    </xf>
    <xf numFmtId="8" fontId="9" fillId="3" borderId="1" xfId="0" applyNumberFormat="1" applyFont="1" applyFill="1" applyBorder="1" applyAlignment="1">
      <alignment horizontal="center" wrapText="1"/>
    </xf>
    <xf numFmtId="8" fontId="9" fillId="3" borderId="2" xfId="0" applyNumberFormat="1" applyFont="1" applyFill="1" applyBorder="1" applyAlignment="1">
      <alignment horizontal="center" wrapText="1"/>
    </xf>
    <xf numFmtId="0" fontId="6" fillId="2" borderId="1" xfId="0" applyFont="1" applyFill="1" applyBorder="1" applyAlignment="1">
      <alignment horizontal="center" wrapText="1"/>
    </xf>
    <xf numFmtId="0" fontId="13" fillId="10" borderId="28" xfId="0" applyFont="1" applyFill="1" applyBorder="1" applyAlignment="1" applyProtection="1">
      <alignment vertical="center" wrapText="1"/>
      <protection locked="0"/>
    </xf>
    <xf numFmtId="0" fontId="13" fillId="10" borderId="29" xfId="0" applyFont="1" applyFill="1" applyBorder="1" applyAlignment="1" applyProtection="1">
      <alignment vertical="center" wrapText="1"/>
      <protection locked="0"/>
    </xf>
    <xf numFmtId="0" fontId="12" fillId="7" borderId="6" xfId="0" applyFont="1" applyFill="1" applyBorder="1" applyAlignment="1"/>
    <xf numFmtId="0" fontId="12" fillId="7" borderId="15" xfId="0" applyFont="1" applyFill="1" applyBorder="1" applyAlignment="1"/>
    <xf numFmtId="0" fontId="13" fillId="10" borderId="28" xfId="0" applyFont="1" applyFill="1" applyBorder="1" applyAlignment="1" applyProtection="1">
      <alignment wrapText="1"/>
      <protection locked="0"/>
    </xf>
    <xf numFmtId="0" fontId="13" fillId="10" borderId="29" xfId="0" applyFont="1" applyFill="1" applyBorder="1" applyAlignment="1" applyProtection="1">
      <alignment wrapText="1"/>
      <protection locked="0"/>
    </xf>
    <xf numFmtId="0" fontId="4" fillId="7" borderId="20" xfId="0" applyFont="1" applyFill="1" applyBorder="1" applyAlignment="1">
      <alignment horizontal="center" vertical="center" wrapText="1"/>
    </xf>
    <xf numFmtId="0" fontId="4" fillId="7" borderId="23"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16" fillId="10" borderId="25" xfId="0" applyFont="1" applyFill="1" applyBorder="1" applyAlignment="1" applyProtection="1">
      <alignment horizontal="left" vertical="top" wrapText="1"/>
      <protection locked="0"/>
    </xf>
    <xf numFmtId="0" fontId="16" fillId="10" borderId="26" xfId="0" applyFont="1" applyFill="1" applyBorder="1" applyAlignment="1" applyProtection="1">
      <alignment horizontal="left" vertical="top" wrapText="1"/>
      <protection locked="0"/>
    </xf>
    <xf numFmtId="0" fontId="16" fillId="10" borderId="26" xfId="0" applyFont="1" applyFill="1" applyBorder="1" applyAlignment="1" applyProtection="1">
      <alignment horizontal="left" vertical="top"/>
      <protection locked="0"/>
    </xf>
    <xf numFmtId="0" fontId="16" fillId="10" borderId="27" xfId="0" applyFont="1" applyFill="1" applyBorder="1" applyAlignment="1" applyProtection="1">
      <alignment horizontal="left" vertical="top"/>
      <protection locked="0"/>
    </xf>
    <xf numFmtId="0" fontId="12" fillId="7" borderId="7" xfId="0" applyFont="1" applyFill="1" applyBorder="1" applyAlignment="1"/>
    <xf numFmtId="0" fontId="13" fillId="10" borderId="28" xfId="0" applyFont="1" applyFill="1" applyBorder="1" applyAlignment="1" applyProtection="1">
      <protection locked="0"/>
    </xf>
    <xf numFmtId="0" fontId="13" fillId="10" borderId="29" xfId="0" applyFont="1" applyFill="1" applyBorder="1" applyAlignment="1" applyProtection="1">
      <protection locked="0"/>
    </xf>
    <xf numFmtId="2" fontId="4" fillId="10" borderId="28" xfId="0" applyNumberFormat="1" applyFont="1" applyFill="1" applyBorder="1" applyAlignment="1" applyProtection="1">
      <alignment horizontal="center"/>
      <protection locked="0"/>
    </xf>
    <xf numFmtId="2" fontId="4" fillId="10" borderId="29" xfId="0" applyNumberFormat="1" applyFont="1" applyFill="1" applyBorder="1" applyAlignment="1" applyProtection="1">
      <alignment horizontal="center"/>
      <protection locked="0"/>
    </xf>
    <xf numFmtId="8" fontId="12" fillId="2" borderId="1" xfId="0" applyNumberFormat="1" applyFont="1" applyFill="1" applyBorder="1" applyAlignment="1">
      <alignment horizontal="center"/>
    </xf>
    <xf numFmtId="8" fontId="12" fillId="2" borderId="4" xfId="0" applyNumberFormat="1" applyFont="1" applyFill="1" applyBorder="1" applyAlignment="1">
      <alignment horizontal="center"/>
    </xf>
    <xf numFmtId="8" fontId="12" fillId="2" borderId="2" xfId="0" applyNumberFormat="1" applyFont="1" applyFill="1" applyBorder="1" applyAlignment="1">
      <alignment horizontal="center"/>
    </xf>
    <xf numFmtId="8" fontId="4" fillId="10" borderId="28" xfId="0" applyNumberFormat="1" applyFont="1" applyFill="1" applyBorder="1" applyAlignment="1" applyProtection="1">
      <protection locked="0"/>
    </xf>
    <xf numFmtId="8" fontId="4" fillId="10" borderId="29" xfId="0" applyNumberFormat="1" applyFont="1" applyFill="1" applyBorder="1" applyAlignment="1" applyProtection="1">
      <protection locked="0"/>
    </xf>
    <xf numFmtId="2" fontId="4" fillId="10" borderId="28" xfId="0" applyNumberFormat="1" applyFont="1" applyFill="1" applyBorder="1" applyAlignment="1" applyProtection="1">
      <alignment horizontal="center" vertical="center"/>
      <protection locked="0"/>
    </xf>
    <xf numFmtId="2" fontId="4" fillId="10" borderId="29" xfId="0" applyNumberFormat="1" applyFont="1" applyFill="1" applyBorder="1" applyAlignment="1" applyProtection="1">
      <alignment horizontal="center" vertical="center"/>
      <protection locked="0"/>
    </xf>
    <xf numFmtId="0" fontId="11" fillId="6" borderId="17"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18" xfId="0" applyFont="1" applyFill="1" applyBorder="1" applyAlignment="1">
      <alignment horizontal="center" vertical="center" wrapText="1"/>
    </xf>
    <xf numFmtId="0" fontId="9" fillId="3" borderId="1" xfId="0" applyFont="1" applyFill="1" applyBorder="1" applyAlignment="1">
      <alignment horizontal="left" vertical="top"/>
    </xf>
    <xf numFmtId="0" fontId="9" fillId="3" borderId="4" xfId="0" applyFont="1" applyFill="1" applyBorder="1" applyAlignment="1">
      <alignment horizontal="left" vertical="top"/>
    </xf>
    <xf numFmtId="0" fontId="9" fillId="3" borderId="5" xfId="0" applyFont="1" applyFill="1" applyBorder="1" applyAlignment="1">
      <alignment horizontal="left" vertical="top"/>
    </xf>
    <xf numFmtId="0" fontId="9" fillId="3" borderId="2" xfId="0" applyFont="1" applyFill="1" applyBorder="1" applyAlignment="1">
      <alignment horizontal="left" vertical="top"/>
    </xf>
    <xf numFmtId="0" fontId="13" fillId="10" borderId="28" xfId="0" applyFont="1" applyFill="1" applyBorder="1" applyAlignment="1" applyProtection="1">
      <alignment vertical="center"/>
      <protection locked="0"/>
    </xf>
    <xf numFmtId="0" fontId="13" fillId="10" borderId="29" xfId="0" applyFont="1" applyFill="1" applyBorder="1" applyAlignment="1" applyProtection="1">
      <alignment vertical="center"/>
      <protection locked="0"/>
    </xf>
    <xf numFmtId="0" fontId="9" fillId="2" borderId="12" xfId="0" applyFont="1" applyFill="1" applyBorder="1" applyAlignment="1"/>
    <xf numFmtId="0" fontId="9" fillId="2" borderId="13" xfId="0" applyFont="1" applyFill="1" applyBorder="1" applyAlignment="1"/>
    <xf numFmtId="0" fontId="4" fillId="7" borderId="38" xfId="0" applyFont="1" applyFill="1" applyBorder="1" applyAlignment="1">
      <alignment vertical="center" wrapText="1"/>
    </xf>
    <xf numFmtId="0" fontId="4" fillId="7" borderId="39" xfId="0" applyFont="1" applyFill="1" applyBorder="1" applyAlignment="1">
      <alignment vertical="center" wrapText="1"/>
    </xf>
    <xf numFmtId="0" fontId="4" fillId="7" borderId="40" xfId="0" applyFont="1" applyFill="1" applyBorder="1" applyAlignment="1">
      <alignment vertical="center" wrapText="1"/>
    </xf>
    <xf numFmtId="49" fontId="6" fillId="2" borderId="1" xfId="0" applyNumberFormat="1" applyFont="1" applyFill="1" applyBorder="1" applyAlignment="1">
      <alignment horizontal="right" vertical="top"/>
    </xf>
    <xf numFmtId="49" fontId="6" fillId="2" borderId="4" xfId="0" applyNumberFormat="1" applyFont="1" applyFill="1" applyBorder="1" applyAlignment="1">
      <alignment horizontal="right" vertical="top"/>
    </xf>
    <xf numFmtId="49" fontId="6" fillId="2" borderId="6" xfId="0" applyNumberFormat="1" applyFont="1" applyFill="1" applyBorder="1" applyAlignment="1">
      <alignment horizontal="right" vertical="top"/>
    </xf>
    <xf numFmtId="49" fontId="6" fillId="2" borderId="15" xfId="0" applyNumberFormat="1" applyFont="1" applyFill="1" applyBorder="1" applyAlignment="1">
      <alignment horizontal="right" vertical="top"/>
    </xf>
    <xf numFmtId="0" fontId="11" fillId="6" borderId="19" xfId="0" applyFont="1" applyFill="1" applyBorder="1" applyAlignment="1">
      <alignment horizontal="center" vertical="center" wrapText="1"/>
    </xf>
    <xf numFmtId="0" fontId="8" fillId="6" borderId="19" xfId="0" applyFont="1" applyFill="1" applyBorder="1" applyAlignment="1">
      <alignment horizontal="center" vertical="center"/>
    </xf>
    <xf numFmtId="0" fontId="11" fillId="6" borderId="11" xfId="0" applyFont="1" applyFill="1" applyBorder="1" applyAlignment="1">
      <alignment horizontal="center" vertical="center" wrapText="1"/>
    </xf>
    <xf numFmtId="0" fontId="11" fillId="6" borderId="11" xfId="0" applyFont="1" applyFill="1" applyBorder="1" applyAlignment="1">
      <alignment horizontal="center"/>
    </xf>
    <xf numFmtId="0" fontId="10" fillId="2" borderId="8" xfId="0" applyFont="1" applyFill="1" applyBorder="1" applyAlignment="1">
      <alignment horizontal="right" vertical="center" wrapText="1"/>
    </xf>
    <xf numFmtId="0" fontId="10" fillId="2" borderId="9" xfId="0" applyFont="1" applyFill="1" applyBorder="1" applyAlignment="1">
      <alignment horizontal="right" vertical="center" wrapText="1"/>
    </xf>
    <xf numFmtId="8" fontId="4" fillId="10" borderId="28" xfId="0" applyNumberFormat="1" applyFont="1" applyFill="1" applyBorder="1" applyAlignment="1" applyProtection="1">
      <alignment vertical="center"/>
      <protection locked="0"/>
    </xf>
    <xf numFmtId="8" fontId="4" fillId="10" borderId="29" xfId="0" applyNumberFormat="1" applyFont="1" applyFill="1" applyBorder="1" applyAlignment="1" applyProtection="1">
      <alignment vertical="center"/>
      <protection locked="0"/>
    </xf>
    <xf numFmtId="8" fontId="9" fillId="2" borderId="12" xfId="0" applyNumberFormat="1" applyFont="1" applyFill="1" applyBorder="1" applyAlignment="1">
      <alignment horizontal="right"/>
    </xf>
    <xf numFmtId="8" fontId="9" fillId="2" borderId="13" xfId="0" applyNumberFormat="1" applyFont="1" applyFill="1" applyBorder="1" applyAlignment="1">
      <alignment horizontal="right"/>
    </xf>
    <xf numFmtId="0" fontId="6" fillId="10" borderId="4" xfId="0" applyFont="1" applyFill="1" applyBorder="1" applyAlignment="1" applyProtection="1">
      <alignment wrapText="1"/>
      <protection locked="0"/>
    </xf>
    <xf numFmtId="0" fontId="6" fillId="10" borderId="2" xfId="0" applyFont="1" applyFill="1" applyBorder="1" applyAlignment="1" applyProtection="1">
      <alignment wrapText="1"/>
      <protection locked="0"/>
    </xf>
    <xf numFmtId="0" fontId="6" fillId="10" borderId="15" xfId="0" applyFont="1" applyFill="1" applyBorder="1" applyAlignment="1" applyProtection="1">
      <alignment wrapText="1"/>
      <protection locked="0"/>
    </xf>
    <xf numFmtId="0" fontId="6" fillId="10" borderId="7" xfId="0" applyFont="1" applyFill="1" applyBorder="1" applyAlignment="1" applyProtection="1">
      <alignment wrapText="1"/>
      <protection locked="0"/>
    </xf>
    <xf numFmtId="0" fontId="6" fillId="2" borderId="1" xfId="0" applyFont="1" applyFill="1" applyBorder="1" applyAlignment="1">
      <alignment horizontal="right"/>
    </xf>
    <xf numFmtId="0" fontId="6" fillId="2" borderId="4" xfId="0" applyFont="1" applyFill="1" applyBorder="1" applyAlignment="1">
      <alignment horizontal="right"/>
    </xf>
    <xf numFmtId="2" fontId="9" fillId="2" borderId="12" xfId="0" applyNumberFormat="1" applyFont="1" applyFill="1" applyBorder="1" applyAlignment="1">
      <alignment horizontal="right"/>
    </xf>
    <xf numFmtId="2" fontId="9" fillId="2" borderId="13" xfId="0" applyNumberFormat="1" applyFont="1" applyFill="1" applyBorder="1" applyAlignment="1">
      <alignment horizontal="right"/>
    </xf>
    <xf numFmtId="0" fontId="13" fillId="7" borderId="3" xfId="0" applyFont="1" applyFill="1" applyBorder="1" applyAlignment="1">
      <alignment horizontal="left" vertical="top" wrapText="1"/>
    </xf>
    <xf numFmtId="0" fontId="3" fillId="6" borderId="0" xfId="0" applyFont="1" applyFill="1" applyAlignment="1">
      <alignment horizontal="center" vertical="center" wrapText="1"/>
    </xf>
    <xf numFmtId="0" fontId="3" fillId="6" borderId="5" xfId="0" applyFont="1" applyFill="1" applyBorder="1" applyAlignment="1">
      <alignment horizontal="center" vertical="center" wrapText="1"/>
    </xf>
    <xf numFmtId="0" fontId="0" fillId="2" borderId="32" xfId="0" applyFill="1" applyBorder="1" applyAlignment="1">
      <alignment horizontal="center" vertical="center"/>
    </xf>
    <xf numFmtId="0" fontId="0" fillId="2" borderId="19" xfId="0" applyFill="1" applyBorder="1" applyAlignment="1">
      <alignment horizontal="center" vertical="center"/>
    </xf>
    <xf numFmtId="0" fontId="0" fillId="2" borderId="33" xfId="0" applyFill="1" applyBorder="1" applyAlignment="1">
      <alignment horizontal="center" vertical="center"/>
    </xf>
    <xf numFmtId="0" fontId="12" fillId="7" borderId="6" xfId="0" applyFont="1" applyFill="1" applyBorder="1" applyAlignment="1">
      <alignment horizontal="left" vertical="center" wrapText="1"/>
    </xf>
    <xf numFmtId="0" fontId="12" fillId="7" borderId="15" xfId="0" applyFont="1" applyFill="1" applyBorder="1" applyAlignment="1">
      <alignment horizontal="left" vertical="center" wrapText="1"/>
    </xf>
    <xf numFmtId="0" fontId="12" fillId="7" borderId="7" xfId="0" applyFont="1" applyFill="1" applyBorder="1" applyAlignment="1">
      <alignment horizontal="left" vertical="center" wrapText="1"/>
    </xf>
    <xf numFmtId="49" fontId="13" fillId="10" borderId="25" xfId="0" applyNumberFormat="1" applyFont="1" applyFill="1" applyBorder="1" applyAlignment="1" applyProtection="1">
      <alignment vertical="top" wrapText="1"/>
      <protection locked="0"/>
    </xf>
    <xf numFmtId="49" fontId="13" fillId="10" borderId="26" xfId="0" applyNumberFormat="1" applyFont="1" applyFill="1" applyBorder="1" applyAlignment="1" applyProtection="1">
      <alignment vertical="top" wrapText="1"/>
      <protection locked="0"/>
    </xf>
    <xf numFmtId="49" fontId="13" fillId="10" borderId="34" xfId="0" applyNumberFormat="1" applyFont="1" applyFill="1" applyBorder="1" applyAlignment="1" applyProtection="1">
      <alignment vertical="top" wrapText="1"/>
      <protection locked="0"/>
    </xf>
    <xf numFmtId="0" fontId="6" fillId="3" borderId="3" xfId="0" applyFont="1" applyFill="1" applyBorder="1" applyAlignment="1">
      <alignment horizontal="right" vertical="top"/>
    </xf>
    <xf numFmtId="0" fontId="3" fillId="6" borderId="6"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6" fillId="2" borderId="16" xfId="0" applyFont="1" applyFill="1" applyBorder="1" applyAlignment="1">
      <alignment vertical="top"/>
    </xf>
    <xf numFmtId="0" fontId="6" fillId="2" borderId="3" xfId="0" applyFont="1" applyFill="1" applyBorder="1" applyAlignment="1">
      <alignment vertical="top"/>
    </xf>
    <xf numFmtId="0" fontId="10" fillId="7" borderId="16" xfId="0" applyFont="1" applyFill="1" applyBorder="1" applyAlignment="1">
      <alignment vertical="center" wrapText="1"/>
    </xf>
    <xf numFmtId="0" fontId="10" fillId="7" borderId="1" xfId="0" applyFont="1" applyFill="1" applyBorder="1" applyAlignment="1">
      <alignment horizontal="left" vertical="top" wrapText="1"/>
    </xf>
    <xf numFmtId="0" fontId="10" fillId="7" borderId="2" xfId="0" applyFont="1" applyFill="1" applyBorder="1" applyAlignment="1">
      <alignment horizontal="left" vertical="top" wrapText="1"/>
    </xf>
    <xf numFmtId="8" fontId="5" fillId="3" borderId="12" xfId="0" applyNumberFormat="1" applyFont="1" applyFill="1" applyBorder="1" applyAlignment="1"/>
    <xf numFmtId="8" fontId="5" fillId="3" borderId="13" xfId="0" applyNumberFormat="1" applyFont="1" applyFill="1" applyBorder="1" applyAlignment="1"/>
    <xf numFmtId="8" fontId="5" fillId="2" borderId="1" xfId="0" applyNumberFormat="1" applyFont="1" applyFill="1" applyBorder="1" applyAlignment="1"/>
    <xf numFmtId="8" fontId="5" fillId="2" borderId="2" xfId="0" applyNumberFormat="1" applyFont="1" applyFill="1" applyBorder="1" applyAlignment="1"/>
    <xf numFmtId="0" fontId="5" fillId="4" borderId="28" xfId="0" applyFont="1" applyFill="1" applyBorder="1" applyAlignment="1">
      <alignment horizontal="right"/>
    </xf>
    <xf numFmtId="0" fontId="5" fillId="4" borderId="29" xfId="0" applyFont="1" applyFill="1" applyBorder="1" applyAlignment="1">
      <alignment horizontal="right"/>
    </xf>
    <xf numFmtId="8" fontId="14" fillId="8" borderId="28" xfId="0" applyNumberFormat="1" applyFont="1" applyFill="1" applyBorder="1" applyAlignment="1">
      <alignment horizontal="right"/>
    </xf>
    <xf numFmtId="8" fontId="14" fillId="8" borderId="29" xfId="0" applyNumberFormat="1" applyFont="1" applyFill="1" applyBorder="1" applyAlignment="1">
      <alignment horizontal="right"/>
    </xf>
    <xf numFmtId="8" fontId="5" fillId="3" borderId="1" xfId="0" applyNumberFormat="1" applyFont="1" applyFill="1" applyBorder="1" applyAlignment="1"/>
    <xf numFmtId="8" fontId="5" fillId="3" borderId="2" xfId="0" applyNumberFormat="1" applyFont="1" applyFill="1" applyBorder="1" applyAlignment="1"/>
    <xf numFmtId="0" fontId="5" fillId="3" borderId="28" xfId="0" applyFont="1" applyFill="1" applyBorder="1" applyAlignment="1">
      <alignment horizontal="right"/>
    </xf>
    <xf numFmtId="0" fontId="5" fillId="3" borderId="29" xfId="0" applyFont="1" applyFill="1" applyBorder="1" applyAlignment="1">
      <alignment horizontal="right"/>
    </xf>
    <xf numFmtId="8" fontId="5" fillId="3" borderId="12" xfId="0" applyNumberFormat="1" applyFont="1" applyFill="1" applyBorder="1" applyAlignment="1">
      <alignment horizontal="right"/>
    </xf>
    <xf numFmtId="8" fontId="5" fillId="3" borderId="13" xfId="0" applyNumberFormat="1" applyFont="1" applyFill="1" applyBorder="1" applyAlignment="1">
      <alignment horizontal="right"/>
    </xf>
    <xf numFmtId="8" fontId="5" fillId="2" borderId="1" xfId="0" applyNumberFormat="1" applyFont="1" applyFill="1" applyBorder="1" applyAlignment="1">
      <alignment horizontal="right"/>
    </xf>
    <xf numFmtId="8" fontId="5" fillId="2" borderId="2" xfId="0" applyNumberFormat="1" applyFont="1" applyFill="1" applyBorder="1" applyAlignment="1">
      <alignment horizontal="right"/>
    </xf>
    <xf numFmtId="8" fontId="14" fillId="8" borderId="1" xfId="0" applyNumberFormat="1" applyFont="1" applyFill="1" applyBorder="1" applyAlignment="1">
      <alignment horizontal="right"/>
    </xf>
    <xf numFmtId="8" fontId="14" fillId="8" borderId="2" xfId="0" applyNumberFormat="1" applyFont="1" applyFill="1" applyBorder="1" applyAlignment="1">
      <alignment horizontal="right"/>
    </xf>
    <xf numFmtId="8" fontId="10" fillId="3" borderId="1" xfId="0" applyNumberFormat="1" applyFont="1" applyFill="1" applyBorder="1" applyAlignment="1">
      <alignment horizontal="right"/>
    </xf>
    <xf numFmtId="8" fontId="10" fillId="3" borderId="2" xfId="0" applyNumberFormat="1" applyFont="1" applyFill="1" applyBorder="1" applyAlignment="1">
      <alignment horizontal="right"/>
    </xf>
    <xf numFmtId="8" fontId="24" fillId="2" borderId="1" xfId="0" applyNumberFormat="1" applyFont="1" applyFill="1" applyBorder="1" applyAlignment="1"/>
    <xf numFmtId="8" fontId="24" fillId="2" borderId="2" xfId="0" applyNumberFormat="1" applyFont="1" applyFill="1" applyBorder="1" applyAlignment="1"/>
    <xf numFmtId="8" fontId="25" fillId="3" borderId="1" xfId="0" applyNumberFormat="1" applyFont="1" applyFill="1" applyBorder="1" applyAlignment="1"/>
    <xf numFmtId="8" fontId="25" fillId="3" borderId="2" xfId="0" applyNumberFormat="1" applyFont="1" applyFill="1" applyBorder="1" applyAlignment="1"/>
    <xf numFmtId="8" fontId="2" fillId="2" borderId="1" xfId="0" applyNumberFormat="1" applyFont="1" applyFill="1" applyBorder="1" applyAlignment="1"/>
    <xf numFmtId="8" fontId="2" fillId="2" borderId="2" xfId="0" applyNumberFormat="1" applyFont="1" applyFill="1" applyBorder="1" applyAlignment="1"/>
    <xf numFmtId="8" fontId="6" fillId="3" borderId="1" xfId="0" applyNumberFormat="1" applyFont="1" applyFill="1" applyBorder="1" applyAlignment="1">
      <alignment horizontal="right" vertical="center"/>
    </xf>
    <xf numFmtId="8" fontId="6" fillId="3" borderId="2" xfId="0" applyNumberFormat="1" applyFont="1" applyFill="1" applyBorder="1" applyAlignment="1">
      <alignment horizontal="right" vertical="center"/>
    </xf>
    <xf numFmtId="8" fontId="5" fillId="2" borderId="1" xfId="0" applyNumberFormat="1" applyFont="1" applyFill="1" applyBorder="1" applyAlignment="1">
      <alignment wrapText="1"/>
    </xf>
    <xf numFmtId="8" fontId="5" fillId="2" borderId="2" xfId="0" applyNumberFormat="1" applyFont="1" applyFill="1" applyBorder="1" applyAlignment="1">
      <alignment wrapText="1"/>
    </xf>
    <xf numFmtId="8" fontId="7" fillId="10" borderId="4" xfId="0" applyNumberFormat="1" applyFont="1" applyFill="1" applyBorder="1" applyAlignment="1" applyProtection="1">
      <alignment wrapText="1"/>
      <protection locked="0"/>
    </xf>
    <xf numFmtId="8" fontId="7" fillId="10" borderId="2" xfId="0" applyNumberFormat="1" applyFont="1" applyFill="1" applyBorder="1" applyAlignment="1" applyProtection="1">
      <alignment wrapText="1"/>
      <protection locked="0"/>
    </xf>
    <xf numFmtId="0" fontId="7" fillId="2" borderId="1" xfId="0" applyFont="1" applyFill="1" applyBorder="1" applyAlignment="1">
      <alignment wrapText="1"/>
    </xf>
    <xf numFmtId="0" fontId="7" fillId="2" borderId="2" xfId="0" applyFont="1" applyFill="1" applyBorder="1" applyAlignment="1">
      <alignment wrapText="1"/>
    </xf>
    <xf numFmtId="164" fontId="0" fillId="2" borderId="1" xfId="0" applyNumberFormat="1" applyFill="1" applyBorder="1" applyAlignment="1">
      <alignment wrapText="1"/>
    </xf>
    <xf numFmtId="164" fontId="0" fillId="2" borderId="2" xfId="0" applyNumberFormat="1" applyFill="1" applyBorder="1" applyAlignment="1">
      <alignment wrapText="1"/>
    </xf>
    <xf numFmtId="0" fontId="9" fillId="3" borderId="3" xfId="0" applyFont="1" applyFill="1" applyBorder="1" applyAlignment="1">
      <alignment horizontal="right" wrapText="1"/>
    </xf>
    <xf numFmtId="0" fontId="9" fillId="3" borderId="1" xfId="0" applyFont="1" applyFill="1" applyBorder="1" applyAlignment="1">
      <alignment horizontal="right" wrapText="1"/>
    </xf>
    <xf numFmtId="0" fontId="9" fillId="3" borderId="1" xfId="0" applyFont="1" applyFill="1" applyBorder="1" applyAlignment="1">
      <alignment horizontal="right"/>
    </xf>
    <xf numFmtId="0" fontId="9" fillId="3" borderId="4" xfId="0" applyFont="1" applyFill="1" applyBorder="1" applyAlignment="1">
      <alignment horizontal="right"/>
    </xf>
    <xf numFmtId="0" fontId="9" fillId="3" borderId="6" xfId="0" applyFont="1" applyFill="1" applyBorder="1" applyAlignment="1">
      <alignment horizontal="right"/>
    </xf>
    <xf numFmtId="0" fontId="9" fillId="3" borderId="15" xfId="0" applyFont="1" applyFill="1" applyBorder="1" applyAlignment="1">
      <alignment horizontal="right"/>
    </xf>
    <xf numFmtId="0" fontId="9" fillId="3" borderId="8" xfId="0" applyFont="1" applyFill="1" applyBorder="1" applyAlignment="1">
      <alignment horizontal="right"/>
    </xf>
    <xf numFmtId="0" fontId="9" fillId="3" borderId="5" xfId="0" applyFont="1" applyFill="1" applyBorder="1" applyAlignment="1">
      <alignment horizontal="right"/>
    </xf>
    <xf numFmtId="49" fontId="6" fillId="10" borderId="15" xfId="0" applyNumberFormat="1" applyFont="1" applyFill="1" applyBorder="1" applyAlignment="1" applyProtection="1">
      <alignment horizontal="center" wrapText="1"/>
      <protection locked="0"/>
    </xf>
    <xf numFmtId="49" fontId="6" fillId="10" borderId="7" xfId="0" applyNumberFormat="1" applyFont="1" applyFill="1" applyBorder="1" applyAlignment="1" applyProtection="1">
      <alignment horizontal="center" wrapText="1"/>
      <protection locked="0"/>
    </xf>
    <xf numFmtId="49" fontId="6" fillId="10" borderId="5" xfId="0" applyNumberFormat="1" applyFont="1" applyFill="1" applyBorder="1" applyAlignment="1" applyProtection="1">
      <alignment horizontal="center" wrapText="1"/>
      <protection locked="0"/>
    </xf>
    <xf numFmtId="49" fontId="6" fillId="10" borderId="9" xfId="0" applyNumberFormat="1" applyFont="1" applyFill="1" applyBorder="1" applyAlignment="1" applyProtection="1">
      <alignment horizontal="center" wrapText="1"/>
      <protection locked="0"/>
    </xf>
    <xf numFmtId="10" fontId="6" fillId="10" borderId="4" xfId="0" applyNumberFormat="1" applyFont="1" applyFill="1" applyBorder="1" applyAlignment="1" applyProtection="1">
      <alignment horizontal="center"/>
      <protection locked="0"/>
    </xf>
    <xf numFmtId="10" fontId="6" fillId="10" borderId="2" xfId="0" applyNumberFormat="1" applyFont="1" applyFill="1" applyBorder="1" applyAlignment="1" applyProtection="1">
      <alignment horizontal="center"/>
      <protection locked="0"/>
    </xf>
    <xf numFmtId="164" fontId="6" fillId="2" borderId="4" xfId="0" applyNumberFormat="1" applyFont="1" applyFill="1" applyBorder="1" applyAlignment="1">
      <alignment horizontal="center"/>
    </xf>
    <xf numFmtId="164" fontId="6" fillId="2" borderId="2" xfId="0" applyNumberFormat="1" applyFont="1" applyFill="1" applyBorder="1" applyAlignment="1">
      <alignment horizontal="center"/>
    </xf>
    <xf numFmtId="164" fontId="6" fillId="2" borderId="14" xfId="0" applyNumberFormat="1" applyFont="1" applyFill="1" applyBorder="1" applyAlignment="1">
      <alignment horizontal="center" wrapText="1"/>
    </xf>
    <xf numFmtId="0" fontId="6" fillId="2" borderId="14" xfId="0" applyFont="1" applyFill="1" applyBorder="1" applyAlignment="1">
      <alignment horizontal="center" wrapText="1"/>
    </xf>
    <xf numFmtId="0" fontId="6" fillId="2" borderId="13" xfId="0" applyFont="1" applyFill="1" applyBorder="1" applyAlignment="1">
      <alignment horizontal="center" wrapText="1"/>
    </xf>
    <xf numFmtId="49" fontId="6" fillId="10" borderId="4" xfId="0" applyNumberFormat="1" applyFont="1" applyFill="1" applyBorder="1" applyAlignment="1" applyProtection="1">
      <alignment horizontal="center" wrapText="1"/>
      <protection locked="0"/>
    </xf>
    <xf numFmtId="49" fontId="6" fillId="10" borderId="2" xfId="0" applyNumberFormat="1" applyFont="1" applyFill="1" applyBorder="1" applyAlignment="1" applyProtection="1">
      <alignment horizontal="center" wrapText="1"/>
      <protection locked="0"/>
    </xf>
    <xf numFmtId="0" fontId="16" fillId="10" borderId="0" xfId="0" applyFont="1" applyFill="1" applyAlignment="1" applyProtection="1">
      <alignment vertical="top" wrapText="1"/>
      <protection locked="0"/>
    </xf>
    <xf numFmtId="0" fontId="16" fillId="10" borderId="18" xfId="0" applyFont="1" applyFill="1" applyBorder="1" applyAlignment="1" applyProtection="1">
      <alignment vertical="top" wrapText="1"/>
      <protection locked="0"/>
    </xf>
    <xf numFmtId="0" fontId="16" fillId="10" borderId="26" xfId="0" applyFont="1" applyFill="1" applyBorder="1" applyAlignment="1" applyProtection="1">
      <alignment vertical="top" wrapText="1"/>
      <protection locked="0"/>
    </xf>
    <xf numFmtId="0" fontId="16" fillId="10" borderId="34" xfId="0" applyFont="1" applyFill="1" applyBorder="1" applyAlignment="1" applyProtection="1">
      <alignment vertical="top" wrapText="1"/>
      <protection locked="0"/>
    </xf>
    <xf numFmtId="0" fontId="9" fillId="3" borderId="10" xfId="0" applyFont="1" applyFill="1" applyBorder="1" applyAlignment="1">
      <alignment horizontal="right" wrapText="1"/>
    </xf>
    <xf numFmtId="0" fontId="9" fillId="3" borderId="12" xfId="0" applyFont="1" applyFill="1" applyBorder="1" applyAlignment="1">
      <alignment horizontal="right" wrapText="1"/>
    </xf>
    <xf numFmtId="0" fontId="16" fillId="7" borderId="1" xfId="0" applyFont="1" applyFill="1" applyBorder="1" applyAlignment="1">
      <alignment horizontal="left" wrapText="1"/>
    </xf>
    <xf numFmtId="0" fontId="5" fillId="7" borderId="4" xfId="0" applyFont="1" applyFill="1" applyBorder="1" applyAlignment="1">
      <alignment horizontal="left" wrapText="1"/>
    </xf>
    <xf numFmtId="0" fontId="5" fillId="7" borderId="2" xfId="0" applyFont="1" applyFill="1" applyBorder="1" applyAlignment="1">
      <alignment horizontal="left" wrapText="1"/>
    </xf>
    <xf numFmtId="0" fontId="7" fillId="10" borderId="1" xfId="0" applyFont="1" applyFill="1" applyBorder="1" applyAlignment="1" applyProtection="1">
      <alignment horizontal="left" vertical="top"/>
      <protection locked="0"/>
    </xf>
    <xf numFmtId="0" fontId="7" fillId="10" borderId="4" xfId="0" applyFont="1" applyFill="1" applyBorder="1" applyAlignment="1" applyProtection="1">
      <alignment horizontal="left" vertical="top"/>
      <protection locked="0"/>
    </xf>
    <xf numFmtId="0" fontId="7" fillId="10" borderId="2" xfId="0" applyFont="1" applyFill="1" applyBorder="1" applyAlignment="1" applyProtection="1">
      <alignment horizontal="left" vertical="top"/>
      <protection locked="0"/>
    </xf>
    <xf numFmtId="8" fontId="7" fillId="10" borderId="1" xfId="0" applyNumberFormat="1" applyFont="1" applyFill="1" applyBorder="1" applyAlignment="1" applyProtection="1">
      <protection locked="0"/>
    </xf>
    <xf numFmtId="8" fontId="7" fillId="10" borderId="2" xfId="0" applyNumberFormat="1" applyFont="1" applyFill="1" applyBorder="1" applyAlignment="1" applyProtection="1">
      <protection locked="0"/>
    </xf>
    <xf numFmtId="0" fontId="12" fillId="7" borderId="6" xfId="0" applyFont="1" applyFill="1" applyBorder="1" applyAlignment="1">
      <alignment horizontal="left"/>
    </xf>
    <xf numFmtId="0" fontId="12" fillId="7" borderId="15" xfId="0" applyFont="1" applyFill="1" applyBorder="1" applyAlignment="1">
      <alignment horizontal="left"/>
    </xf>
    <xf numFmtId="0" fontId="12" fillId="7" borderId="7" xfId="0" applyFont="1" applyFill="1" applyBorder="1" applyAlignment="1">
      <alignment horizontal="left"/>
    </xf>
    <xf numFmtId="0" fontId="16" fillId="10" borderId="8" xfId="0" applyFont="1" applyFill="1" applyBorder="1" applyAlignment="1" applyProtection="1">
      <alignment horizontal="left" vertical="top" wrapText="1"/>
      <protection locked="0"/>
    </xf>
    <xf numFmtId="0" fontId="16" fillId="10" borderId="5" xfId="0" applyFont="1" applyFill="1" applyBorder="1" applyAlignment="1" applyProtection="1">
      <alignment horizontal="left" vertical="top"/>
      <protection locked="0"/>
    </xf>
    <xf numFmtId="0" fontId="16" fillId="10" borderId="9" xfId="0" applyFont="1" applyFill="1" applyBorder="1" applyAlignment="1" applyProtection="1">
      <alignment horizontal="left" vertical="top"/>
      <protection locked="0"/>
    </xf>
    <xf numFmtId="0" fontId="7" fillId="10" borderId="1" xfId="0" applyFont="1" applyFill="1" applyBorder="1" applyAlignment="1" applyProtection="1">
      <alignment horizontal="left"/>
      <protection locked="0"/>
    </xf>
    <xf numFmtId="0" fontId="7" fillId="10" borderId="4" xfId="0" applyFont="1" applyFill="1" applyBorder="1" applyAlignment="1" applyProtection="1">
      <alignment horizontal="left"/>
      <protection locked="0"/>
    </xf>
    <xf numFmtId="0" fontId="7" fillId="10" borderId="2" xfId="0" applyFont="1" applyFill="1" applyBorder="1" applyAlignment="1" applyProtection="1">
      <alignment horizontal="left"/>
      <protection locked="0"/>
    </xf>
    <xf numFmtId="0" fontId="7" fillId="10" borderId="1" xfId="0" applyFont="1" applyFill="1" applyBorder="1" applyAlignment="1" applyProtection="1">
      <protection locked="0"/>
    </xf>
    <xf numFmtId="0" fontId="7" fillId="10" borderId="4" xfId="0" applyFont="1" applyFill="1" applyBorder="1" applyAlignment="1" applyProtection="1">
      <protection locked="0"/>
    </xf>
    <xf numFmtId="0" fontId="7" fillId="10" borderId="2" xfId="0" applyFont="1" applyFill="1" applyBorder="1" applyAlignment="1" applyProtection="1">
      <protection locked="0"/>
    </xf>
    <xf numFmtId="0" fontId="7" fillId="7" borderId="4" xfId="0" applyFont="1" applyFill="1" applyBorder="1" applyAlignment="1">
      <alignment horizontal="left" wrapText="1"/>
    </xf>
    <xf numFmtId="0" fontId="7" fillId="7" borderId="2" xfId="0" applyFont="1" applyFill="1" applyBorder="1" applyAlignment="1">
      <alignment horizontal="left" wrapText="1"/>
    </xf>
    <xf numFmtId="0" fontId="5" fillId="3" borderId="6" xfId="0" applyFont="1" applyFill="1" applyBorder="1" applyAlignment="1"/>
    <xf numFmtId="0" fontId="5" fillId="3" borderId="15" xfId="0" applyFont="1" applyFill="1" applyBorder="1" applyAlignment="1"/>
    <xf numFmtId="0" fontId="5" fillId="3" borderId="7" xfId="0" applyFont="1" applyFill="1" applyBorder="1" applyAlignment="1"/>
    <xf numFmtId="8" fontId="5" fillId="3" borderId="6" xfId="0" applyNumberFormat="1" applyFont="1" applyFill="1" applyBorder="1" applyAlignment="1"/>
    <xf numFmtId="8" fontId="5" fillId="3" borderId="7" xfId="0" applyNumberFormat="1" applyFont="1" applyFill="1" applyBorder="1" applyAlignment="1"/>
    <xf numFmtId="0" fontId="7" fillId="10" borderId="3" xfId="0" applyFont="1" applyFill="1" applyBorder="1" applyAlignment="1" applyProtection="1">
      <protection locked="0"/>
    </xf>
    <xf numFmtId="8" fontId="7" fillId="10" borderId="3" xfId="0" applyNumberFormat="1" applyFont="1" applyFill="1" applyBorder="1" applyAlignment="1" applyProtection="1">
      <protection locked="0"/>
    </xf>
    <xf numFmtId="0" fontId="16" fillId="7" borderId="1" xfId="0" applyFont="1" applyFill="1" applyBorder="1" applyAlignment="1">
      <alignment horizontal="left" vertical="center" wrapText="1"/>
    </xf>
    <xf numFmtId="0" fontId="16" fillId="7" borderId="4" xfId="0" applyFont="1" applyFill="1" applyBorder="1" applyAlignment="1">
      <alignment horizontal="left" vertical="center" wrapText="1"/>
    </xf>
    <xf numFmtId="0" fontId="16" fillId="7" borderId="2" xfId="0" applyFont="1" applyFill="1" applyBorder="1" applyAlignment="1">
      <alignment horizontal="left" vertical="center" wrapText="1"/>
    </xf>
    <xf numFmtId="8" fontId="14" fillId="8" borderId="8" xfId="0" applyNumberFormat="1" applyFont="1" applyFill="1" applyBorder="1" applyAlignment="1">
      <alignment horizontal="right"/>
    </xf>
    <xf numFmtId="8" fontId="14" fillId="8" borderId="9" xfId="0" applyNumberFormat="1" applyFont="1" applyFill="1" applyBorder="1" applyAlignment="1">
      <alignment horizontal="right"/>
    </xf>
    <xf numFmtId="8" fontId="5" fillId="3" borderId="12" xfId="0" applyNumberFormat="1" applyFont="1" applyFill="1" applyBorder="1" applyAlignment="1">
      <alignment wrapText="1"/>
    </xf>
    <xf numFmtId="8" fontId="5" fillId="3" borderId="13" xfId="0" applyNumberFormat="1" applyFont="1" applyFill="1" applyBorder="1" applyAlignment="1">
      <alignment wrapText="1"/>
    </xf>
    <xf numFmtId="8" fontId="7" fillId="10" borderId="1" xfId="0" applyNumberFormat="1" applyFont="1" applyFill="1" applyBorder="1" applyAlignment="1" applyProtection="1">
      <alignment wrapText="1"/>
      <protection locked="0"/>
    </xf>
    <xf numFmtId="8" fontId="5" fillId="2" borderId="1" xfId="0" applyNumberFormat="1" applyFont="1" applyFill="1" applyBorder="1" applyAlignment="1">
      <alignment horizontal="center"/>
    </xf>
    <xf numFmtId="8" fontId="5" fillId="2" borderId="4" xfId="0" applyNumberFormat="1" applyFont="1" applyFill="1" applyBorder="1" applyAlignment="1">
      <alignment horizontal="center"/>
    </xf>
    <xf numFmtId="8" fontId="5" fillId="2" borderId="2" xfId="0" applyNumberFormat="1" applyFont="1" applyFill="1" applyBorder="1" applyAlignment="1">
      <alignment horizontal="center"/>
    </xf>
    <xf numFmtId="0" fontId="5" fillId="7" borderId="4" xfId="0" applyFont="1" applyFill="1" applyBorder="1" applyAlignment="1">
      <alignment horizontal="left" vertical="center" wrapText="1"/>
    </xf>
    <xf numFmtId="0" fontId="5" fillId="7" borderId="2" xfId="0" applyFont="1" applyFill="1" applyBorder="1" applyAlignment="1">
      <alignment horizontal="left" vertical="center" wrapText="1"/>
    </xf>
    <xf numFmtId="0" fontId="5" fillId="2" borderId="1" xfId="0" applyFont="1" applyFill="1" applyBorder="1" applyAlignment="1">
      <alignment horizontal="center"/>
    </xf>
    <xf numFmtId="0" fontId="5" fillId="2" borderId="4" xfId="0" applyFont="1" applyFill="1" applyBorder="1" applyAlignment="1">
      <alignment horizontal="center"/>
    </xf>
    <xf numFmtId="8" fontId="20" fillId="7" borderId="1" xfId="0" applyNumberFormat="1" applyFont="1" applyFill="1" applyBorder="1" applyAlignment="1"/>
    <xf numFmtId="8" fontId="20" fillId="7" borderId="2" xfId="0" applyNumberFormat="1" applyFont="1" applyFill="1" applyBorder="1" applyAlignment="1"/>
    <xf numFmtId="8" fontId="2" fillId="3" borderId="1" xfId="0" applyNumberFormat="1" applyFont="1" applyFill="1" applyBorder="1" applyAlignment="1"/>
    <xf numFmtId="8" fontId="2" fillId="3" borderId="2" xfId="0" applyNumberFormat="1" applyFont="1" applyFill="1" applyBorder="1" applyAlignment="1"/>
    <xf numFmtId="0" fontId="18" fillId="6" borderId="17" xfId="0" applyFont="1" applyFill="1" applyBorder="1" applyAlignment="1">
      <alignment horizontal="center"/>
    </xf>
    <xf numFmtId="0" fontId="18" fillId="6" borderId="0" xfId="0" applyFont="1" applyFill="1" applyAlignment="1">
      <alignment horizontal="center"/>
    </xf>
    <xf numFmtId="0" fontId="18" fillId="6" borderId="18" xfId="0" applyFont="1" applyFill="1" applyBorder="1" applyAlignment="1">
      <alignment horizontal="center"/>
    </xf>
    <xf numFmtId="0" fontId="16" fillId="7" borderId="6" xfId="0" applyFont="1" applyFill="1" applyBorder="1" applyAlignment="1">
      <alignment vertical="center" wrapText="1"/>
    </xf>
    <xf numFmtId="0" fontId="12" fillId="7" borderId="15" xfId="0" applyFont="1" applyFill="1" applyBorder="1" applyAlignment="1">
      <alignment vertical="center" wrapText="1"/>
    </xf>
    <xf numFmtId="0" fontId="12" fillId="7" borderId="4" xfId="0" applyFont="1" applyFill="1" applyBorder="1" applyAlignment="1">
      <alignment vertical="center" wrapText="1"/>
    </xf>
    <xf numFmtId="0" fontId="12" fillId="7" borderId="2" xfId="0" applyFont="1" applyFill="1" applyBorder="1" applyAlignment="1">
      <alignment vertical="center" wrapText="1"/>
    </xf>
    <xf numFmtId="0" fontId="5" fillId="3" borderId="12" xfId="0" applyFont="1" applyFill="1" applyBorder="1" applyAlignment="1">
      <alignment horizontal="left"/>
    </xf>
    <xf numFmtId="0" fontId="5" fillId="3" borderId="14" xfId="0" applyFont="1" applyFill="1" applyBorder="1" applyAlignment="1">
      <alignment horizontal="left"/>
    </xf>
    <xf numFmtId="0" fontId="5" fillId="3" borderId="13" xfId="0" applyFont="1" applyFill="1" applyBorder="1" applyAlignment="1">
      <alignment horizontal="left"/>
    </xf>
    <xf numFmtId="0" fontId="14" fillId="8" borderId="8" xfId="0" applyFont="1" applyFill="1" applyBorder="1" applyAlignment="1">
      <alignment horizontal="center"/>
    </xf>
    <xf numFmtId="0" fontId="14" fillId="8" borderId="5" xfId="0" applyFont="1" applyFill="1" applyBorder="1" applyAlignment="1">
      <alignment horizontal="center"/>
    </xf>
    <xf numFmtId="0" fontId="14" fillId="8" borderId="9" xfId="0" applyFont="1" applyFill="1" applyBorder="1" applyAlignment="1">
      <alignment horizontal="center"/>
    </xf>
    <xf numFmtId="0" fontId="6" fillId="3" borderId="1" xfId="0" applyFont="1" applyFill="1" applyBorder="1" applyAlignment="1">
      <alignment horizontal="center"/>
    </xf>
    <xf numFmtId="0" fontId="6" fillId="3" borderId="4" xfId="0" applyFont="1" applyFill="1" applyBorder="1" applyAlignment="1">
      <alignment horizontal="center"/>
    </xf>
    <xf numFmtId="0" fontId="6" fillId="3" borderId="2" xfId="0" applyFont="1" applyFill="1" applyBorder="1" applyAlignment="1">
      <alignment horizontal="center"/>
    </xf>
    <xf numFmtId="0" fontId="14" fillId="6" borderId="17" xfId="0" applyFont="1" applyFill="1" applyBorder="1" applyAlignment="1">
      <alignment horizontal="center"/>
    </xf>
    <xf numFmtId="0" fontId="14" fillId="6" borderId="0" xfId="0" applyFont="1" applyFill="1" applyAlignment="1">
      <alignment horizontal="center"/>
    </xf>
    <xf numFmtId="0" fontId="14" fillId="6" borderId="18" xfId="0" applyFont="1" applyFill="1" applyBorder="1" applyAlignment="1">
      <alignment horizontal="center"/>
    </xf>
    <xf numFmtId="0" fontId="5" fillId="3" borderId="6"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12" xfId="0" applyFont="1" applyFill="1" applyBorder="1" applyAlignment="1"/>
    <xf numFmtId="0" fontId="5" fillId="3" borderId="14" xfId="0" applyFont="1" applyFill="1" applyBorder="1" applyAlignment="1"/>
    <xf numFmtId="0" fontId="5" fillId="3" borderId="13" xfId="0" applyFont="1" applyFill="1" applyBorder="1" applyAlignment="1"/>
    <xf numFmtId="0" fontId="11" fillId="5" borderId="3" xfId="0" applyFont="1" applyFill="1" applyBorder="1" applyAlignment="1">
      <alignment horizontal="center"/>
    </xf>
    <xf numFmtId="0" fontId="6" fillId="3" borderId="6" xfId="0" applyFont="1" applyFill="1" applyBorder="1" applyAlignment="1">
      <alignment horizontal="right" vertical="center"/>
    </xf>
    <xf numFmtId="0" fontId="6" fillId="3" borderId="15" xfId="0" applyFont="1" applyFill="1" applyBorder="1" applyAlignment="1">
      <alignment horizontal="right" vertical="center"/>
    </xf>
    <xf numFmtId="0" fontId="6" fillId="3" borderId="7" xfId="0" applyFont="1" applyFill="1" applyBorder="1" applyAlignment="1">
      <alignment horizontal="right" vertical="center"/>
    </xf>
    <xf numFmtId="0" fontId="6" fillId="3" borderId="8" xfId="0" applyFont="1" applyFill="1" applyBorder="1" applyAlignment="1">
      <alignment horizontal="right" vertical="center"/>
    </xf>
    <xf numFmtId="0" fontId="6" fillId="3" borderId="5" xfId="0" applyFont="1" applyFill="1" applyBorder="1" applyAlignment="1">
      <alignment horizontal="right" vertical="center"/>
    </xf>
    <xf numFmtId="0" fontId="6" fillId="3" borderId="9" xfId="0" applyFont="1" applyFill="1" applyBorder="1" applyAlignment="1">
      <alignment horizontal="right" vertical="center"/>
    </xf>
    <xf numFmtId="0" fontId="5" fillId="3" borderId="1" xfId="0" applyFont="1" applyFill="1" applyBorder="1" applyAlignment="1">
      <alignment horizontal="center"/>
    </xf>
    <xf numFmtId="0" fontId="5" fillId="3" borderId="4" xfId="0" applyFont="1" applyFill="1" applyBorder="1" applyAlignment="1">
      <alignment horizontal="center"/>
    </xf>
    <xf numFmtId="0" fontId="5" fillId="3" borderId="2" xfId="0" applyFont="1" applyFill="1" applyBorder="1" applyAlignment="1">
      <alignment horizontal="center"/>
    </xf>
    <xf numFmtId="0" fontId="25" fillId="3" borderId="3" xfId="0" applyFont="1" applyFill="1" applyBorder="1" applyAlignment="1">
      <alignment horizontal="right"/>
    </xf>
    <xf numFmtId="0" fontId="20" fillId="2" borderId="3" xfId="0" applyFont="1" applyFill="1" applyBorder="1" applyAlignment="1">
      <alignment horizontal="right"/>
    </xf>
    <xf numFmtId="0" fontId="9" fillId="3" borderId="1" xfId="0" applyFont="1" applyFill="1" applyBorder="1" applyAlignment="1">
      <alignment horizontal="center" wrapText="1"/>
    </xf>
    <xf numFmtId="0" fontId="9" fillId="3" borderId="2" xfId="0" applyFont="1" applyFill="1" applyBorder="1" applyAlignment="1">
      <alignment horizontal="center" wrapText="1"/>
    </xf>
    <xf numFmtId="0" fontId="6" fillId="2" borderId="1" xfId="0" applyFont="1" applyFill="1" applyBorder="1" applyAlignment="1">
      <alignment horizontal="center" wrapText="1"/>
    </xf>
    <xf numFmtId="0" fontId="6" fillId="2" borderId="2" xfId="0" applyFont="1" applyFill="1" applyBorder="1" applyAlignment="1">
      <alignment horizontal="center" wrapText="1"/>
    </xf>
    <xf numFmtId="8" fontId="6" fillId="3" borderId="1" xfId="0" applyNumberFormat="1" applyFont="1" applyFill="1" applyBorder="1" applyAlignment="1">
      <alignment horizontal="right" vertical="center" wrapText="1"/>
    </xf>
    <xf numFmtId="8" fontId="6" fillId="3" borderId="2" xfId="0" applyNumberFormat="1" applyFont="1" applyFill="1" applyBorder="1" applyAlignment="1">
      <alignment horizontal="right" vertical="center" wrapText="1"/>
    </xf>
    <xf numFmtId="0" fontId="5" fillId="2" borderId="2" xfId="0" applyFont="1" applyFill="1" applyBorder="1" applyAlignment="1">
      <alignment horizontal="center"/>
    </xf>
    <xf numFmtId="0" fontId="16" fillId="7" borderId="1" xfId="0" applyFont="1" applyFill="1" applyBorder="1" applyAlignment="1">
      <alignment vertical="center" wrapText="1"/>
    </xf>
    <xf numFmtId="0" fontId="16" fillId="7" borderId="4" xfId="0" applyFont="1" applyFill="1" applyBorder="1" applyAlignment="1">
      <alignment vertical="center" wrapText="1"/>
    </xf>
    <xf numFmtId="0" fontId="16" fillId="7" borderId="2" xfId="0" applyFont="1" applyFill="1" applyBorder="1" applyAlignment="1">
      <alignment vertical="center" wrapText="1"/>
    </xf>
    <xf numFmtId="8" fontId="24" fillId="10" borderId="1" xfId="0" applyNumberFormat="1" applyFont="1" applyFill="1" applyBorder="1" applyAlignment="1" applyProtection="1">
      <protection locked="0"/>
    </xf>
    <xf numFmtId="8" fontId="24" fillId="10" borderId="2" xfId="0" applyNumberFormat="1" applyFont="1" applyFill="1" applyBorder="1" applyAlignment="1" applyProtection="1">
      <protection locked="0"/>
    </xf>
    <xf numFmtId="8" fontId="5" fillId="3" borderId="1" xfId="0" applyNumberFormat="1" applyFont="1" applyFill="1" applyBorder="1" applyAlignment="1">
      <alignment horizontal="right" wrapText="1"/>
    </xf>
    <xf numFmtId="8" fontId="5" fillId="3" borderId="2" xfId="0" applyNumberFormat="1" applyFont="1" applyFill="1" applyBorder="1" applyAlignment="1">
      <alignment horizontal="right" wrapText="1"/>
    </xf>
    <xf numFmtId="0" fontId="10" fillId="3" borderId="1" xfId="0" applyFont="1" applyFill="1" applyBorder="1" applyAlignment="1">
      <alignment horizontal="right"/>
    </xf>
    <xf numFmtId="0" fontId="10" fillId="3" borderId="4" xfId="0" applyFont="1" applyFill="1" applyBorder="1" applyAlignment="1">
      <alignment horizontal="right"/>
    </xf>
    <xf numFmtId="164" fontId="24" fillId="10" borderId="1" xfId="0" applyNumberFormat="1" applyFont="1" applyFill="1" applyBorder="1" applyAlignment="1" applyProtection="1">
      <protection locked="0"/>
    </xf>
    <xf numFmtId="164" fontId="24" fillId="10" borderId="4" xfId="0" applyNumberFormat="1" applyFont="1" applyFill="1" applyBorder="1" applyAlignment="1" applyProtection="1">
      <protection locked="0"/>
    </xf>
    <xf numFmtId="164" fontId="24" fillId="10" borderId="2" xfId="0" applyNumberFormat="1" applyFont="1" applyFill="1" applyBorder="1" applyAlignment="1" applyProtection="1">
      <protection locked="0"/>
    </xf>
    <xf numFmtId="8" fontId="24" fillId="10" borderId="1" xfId="0" applyNumberFormat="1" applyFont="1" applyFill="1" applyBorder="1" applyAlignment="1" applyProtection="1">
      <alignment wrapText="1"/>
      <protection locked="0"/>
    </xf>
    <xf numFmtId="8" fontId="24" fillId="10" borderId="2" xfId="0" applyNumberFormat="1" applyFont="1" applyFill="1" applyBorder="1" applyAlignment="1" applyProtection="1">
      <alignment wrapText="1"/>
      <protection locked="0"/>
    </xf>
    <xf numFmtId="0" fontId="9" fillId="2" borderId="1" xfId="0" applyFont="1" applyFill="1" applyBorder="1" applyAlignment="1">
      <alignment horizontal="center" wrapText="1"/>
    </xf>
    <xf numFmtId="0" fontId="9" fillId="2" borderId="2" xfId="0" applyFont="1" applyFill="1" applyBorder="1" applyAlignment="1">
      <alignment horizontal="center" wrapText="1"/>
    </xf>
    <xf numFmtId="0" fontId="10" fillId="3" borderId="3" xfId="0" applyFont="1" applyFill="1" applyBorder="1" applyAlignment="1">
      <alignment horizontal="right"/>
    </xf>
    <xf numFmtId="164" fontId="24" fillId="10" borderId="3" xfId="0" applyNumberFormat="1" applyFont="1" applyFill="1" applyBorder="1" applyAlignment="1" applyProtection="1">
      <protection locked="0"/>
    </xf>
    <xf numFmtId="8" fontId="9" fillId="3" borderId="1" xfId="0" applyNumberFormat="1" applyFont="1" applyFill="1" applyBorder="1" applyAlignment="1">
      <alignment horizontal="center" wrapText="1"/>
    </xf>
    <xf numFmtId="8" fontId="9" fillId="3" borderId="4" xfId="0" applyNumberFormat="1" applyFont="1" applyFill="1" applyBorder="1" applyAlignment="1">
      <alignment horizontal="center" wrapText="1"/>
    </xf>
    <xf numFmtId="8" fontId="9" fillId="3" borderId="2" xfId="0" applyNumberFormat="1" applyFont="1" applyFill="1" applyBorder="1" applyAlignment="1">
      <alignment horizontal="center" wrapText="1"/>
    </xf>
    <xf numFmtId="0" fontId="6" fillId="2" borderId="4" xfId="0" applyFont="1" applyFill="1" applyBorder="1" applyAlignment="1">
      <alignment horizontal="center" wrapText="1"/>
    </xf>
  </cellXfs>
  <cellStyles count="1">
    <cellStyle name="Normal" xfId="0" builtinId="0"/>
  </cellStyles>
  <dxfs count="5">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Gottlieb, Joyce (FHWA)" id="{BF58FB5B-AFBC-4A3F-9A17-317D6E9F1C1D}" userId="S::joyce.gottlieb@ad.dot.gov::e32c09d8-4272-4946-97fe-2088b9cfb23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41" dT="2023-03-29T16:56:34.63" personId="{BF58FB5B-AFBC-4A3F-9A17-317D6E9F1C1D}" id="{A074B05F-FE6E-4A43-879C-C31DC08864EB}">
    <text>Missing supporting documentation for the 35.02% rate.</text>
  </threadedComment>
  <threadedComment ref="A120" dT="2023-03-29T17:00:46.26" personId="{BF58FB5B-AFBC-4A3F-9A17-317D6E9F1C1D}" id="{DD5A480A-71B6-434E-AFD1-DAD5FE49E159}">
    <text>Meals are only for student  participants, as staff is already being paid.</text>
  </threadedComment>
  <threadedComment ref="E144" dT="2023-03-29T17:07:32.42" personId="{BF58FB5B-AFBC-4A3F-9A17-317D6E9F1C1D}" id="{DF1DAECE-EA7A-484C-8859-DACD0C618554}">
    <text xml:space="preserve">NSTI funds must be equal or less than the Indirect cost. </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D145B-F0E6-4527-ACF0-E3D307C6153E}">
  <sheetPr codeName="Sheet1">
    <pageSetUpPr fitToPage="1"/>
  </sheetPr>
  <dimension ref="A1:AI39"/>
  <sheetViews>
    <sheetView tabSelected="1" zoomScale="130" zoomScaleNormal="130" workbookViewId="0">
      <selection activeCell="E19" sqref="E19:F19"/>
    </sheetView>
  </sheetViews>
  <sheetFormatPr defaultColWidth="8.85546875" defaultRowHeight="15.75" x14ac:dyDescent="0.25"/>
  <cols>
    <col min="1" max="1" width="5.42578125" style="12" customWidth="1"/>
    <col min="2" max="2" width="20" style="12" customWidth="1"/>
    <col min="3" max="3" width="6.85546875" style="12" customWidth="1"/>
    <col min="4" max="4" width="41" style="7" customWidth="1"/>
    <col min="5" max="5" width="6.28515625" style="7" customWidth="1"/>
    <col min="6" max="6" width="33.7109375" style="7" bestFit="1" customWidth="1"/>
    <col min="7" max="7" width="7.7109375" style="7" customWidth="1"/>
    <col min="8" max="8" width="6.28515625" style="13" customWidth="1"/>
    <col min="9" max="9" width="13.42578125" style="13" customWidth="1"/>
    <col min="10" max="10" width="14.7109375" style="13" customWidth="1"/>
    <col min="11" max="11" width="13.140625" style="13" bestFit="1" customWidth="1"/>
    <col min="12" max="12" width="6.140625" style="13" customWidth="1"/>
    <col min="13" max="13" width="6.28515625" style="14" customWidth="1"/>
    <col min="14" max="14" width="16.42578125" style="13" customWidth="1"/>
    <col min="15" max="27" width="8.85546875" style="7"/>
    <col min="28" max="28" width="20.140625" style="7" bestFit="1" customWidth="1"/>
    <col min="29" max="34" width="8.85546875" style="7"/>
    <col min="35" max="35" width="11.7109375" style="7" bestFit="1" customWidth="1"/>
    <col min="36" max="16384" width="8.85546875" style="7"/>
  </cols>
  <sheetData>
    <row r="1" spans="1:35" ht="21" x14ac:dyDescent="0.25">
      <c r="A1" s="160" t="s">
        <v>0</v>
      </c>
      <c r="B1" s="161"/>
      <c r="C1" s="161"/>
      <c r="D1" s="161"/>
      <c r="E1" s="161"/>
      <c r="F1" s="161"/>
      <c r="G1" s="161"/>
      <c r="H1" s="161"/>
      <c r="I1" s="161"/>
      <c r="J1" s="161"/>
      <c r="K1" s="161"/>
      <c r="L1" s="161"/>
      <c r="M1" s="161"/>
      <c r="N1" s="162"/>
    </row>
    <row r="2" spans="1:35" ht="21" x14ac:dyDescent="0.25">
      <c r="A2" s="178" t="s">
        <v>1</v>
      </c>
      <c r="B2" s="178"/>
      <c r="C2" s="178"/>
      <c r="D2" s="179"/>
      <c r="E2" s="179"/>
      <c r="F2" s="179"/>
      <c r="G2" s="179"/>
      <c r="H2" s="179"/>
      <c r="I2" s="179"/>
      <c r="J2" s="179"/>
      <c r="K2" s="179"/>
      <c r="L2" s="179"/>
      <c r="M2" s="179"/>
      <c r="N2" s="179"/>
    </row>
    <row r="3" spans="1:35" ht="21" x14ac:dyDescent="0.35">
      <c r="A3" s="180" t="s">
        <v>2</v>
      </c>
      <c r="B3" s="180"/>
      <c r="C3" s="180"/>
      <c r="D3" s="180"/>
      <c r="E3" s="180"/>
      <c r="F3" s="180"/>
      <c r="G3" s="180"/>
      <c r="H3" s="180"/>
      <c r="I3" s="180"/>
      <c r="J3" s="180"/>
      <c r="K3" s="180"/>
      <c r="L3" s="180"/>
      <c r="M3" s="180"/>
      <c r="N3" s="181"/>
    </row>
    <row r="4" spans="1:35" s="8" customFormat="1" ht="18.75" customHeight="1" x14ac:dyDescent="0.3">
      <c r="A4" s="174" t="s">
        <v>3</v>
      </c>
      <c r="B4" s="175"/>
      <c r="C4" s="100" t="s">
        <v>214</v>
      </c>
      <c r="D4" s="99" t="s">
        <v>4</v>
      </c>
      <c r="E4" s="188" t="s">
        <v>215</v>
      </c>
      <c r="F4" s="189"/>
      <c r="G4" s="192" t="s">
        <v>5</v>
      </c>
      <c r="H4" s="193"/>
      <c r="I4" s="193"/>
      <c r="J4" s="193"/>
      <c r="K4" s="188" t="s">
        <v>6</v>
      </c>
      <c r="L4" s="188"/>
      <c r="M4" s="188"/>
      <c r="N4" s="189"/>
      <c r="AI4" s="7"/>
    </row>
    <row r="5" spans="1:35" s="8" customFormat="1" ht="18.75" customHeight="1" thickBot="1" x14ac:dyDescent="0.35">
      <c r="A5" s="176" t="s">
        <v>7</v>
      </c>
      <c r="B5" s="177"/>
      <c r="C5" s="190" t="s">
        <v>216</v>
      </c>
      <c r="D5" s="190"/>
      <c r="E5" s="190"/>
      <c r="F5" s="190"/>
      <c r="G5" s="190"/>
      <c r="H5" s="190"/>
      <c r="I5" s="190"/>
      <c r="J5" s="190"/>
      <c r="K5" s="190"/>
      <c r="L5" s="190"/>
      <c r="M5" s="190"/>
      <c r="N5" s="191"/>
      <c r="AI5" s="7"/>
    </row>
    <row r="6" spans="1:35" ht="65.25" customHeight="1" thickBot="1" x14ac:dyDescent="0.3">
      <c r="A6" s="171" t="s">
        <v>8</v>
      </c>
      <c r="B6" s="172"/>
      <c r="C6" s="172"/>
      <c r="D6" s="172"/>
      <c r="E6" s="172"/>
      <c r="F6" s="172"/>
      <c r="G6" s="172"/>
      <c r="H6" s="172"/>
      <c r="I6" s="172"/>
      <c r="J6" s="172"/>
      <c r="K6" s="172"/>
      <c r="L6" s="172"/>
      <c r="M6" s="172"/>
      <c r="N6" s="173"/>
    </row>
    <row r="7" spans="1:35" ht="26.25" customHeight="1" thickBot="1" x14ac:dyDescent="0.3">
      <c r="A7" s="182" t="s">
        <v>9</v>
      </c>
      <c r="B7" s="183"/>
      <c r="C7" s="98"/>
      <c r="D7" s="91" t="s">
        <v>10</v>
      </c>
      <c r="E7" s="92" t="s">
        <v>11</v>
      </c>
      <c r="F7" s="93"/>
      <c r="G7" s="94" t="s">
        <v>12</v>
      </c>
      <c r="H7" s="92"/>
      <c r="I7" s="95"/>
      <c r="J7" s="95"/>
      <c r="K7" s="94"/>
      <c r="L7" s="96" t="s">
        <v>13</v>
      </c>
      <c r="M7" s="92"/>
      <c r="N7" s="97"/>
    </row>
    <row r="8" spans="1:35" x14ac:dyDescent="0.25">
      <c r="A8" s="163" t="s">
        <v>14</v>
      </c>
      <c r="B8" s="164"/>
      <c r="C8" s="164"/>
      <c r="D8" s="164"/>
      <c r="E8" s="165"/>
      <c r="F8" s="164"/>
      <c r="G8" s="165"/>
      <c r="H8" s="165"/>
      <c r="I8" s="164"/>
      <c r="J8" s="164"/>
      <c r="K8" s="164"/>
      <c r="L8" s="165"/>
      <c r="M8" s="165"/>
      <c r="N8" s="166"/>
    </row>
    <row r="9" spans="1:35" ht="16.5" thickBot="1" x14ac:dyDescent="0.3">
      <c r="A9" s="9"/>
      <c r="B9" s="169" t="s">
        <v>15</v>
      </c>
      <c r="C9" s="170"/>
      <c r="D9" s="10" t="s">
        <v>16</v>
      </c>
      <c r="E9" s="169" t="s">
        <v>17</v>
      </c>
      <c r="F9" s="170"/>
      <c r="G9" s="186" t="s">
        <v>18</v>
      </c>
      <c r="H9" s="187"/>
      <c r="I9" s="11" t="s">
        <v>19</v>
      </c>
      <c r="J9" s="11" t="s">
        <v>20</v>
      </c>
      <c r="K9" s="15" t="s">
        <v>21</v>
      </c>
      <c r="L9" s="194" t="s">
        <v>22</v>
      </c>
      <c r="M9" s="195"/>
      <c r="N9" s="11" t="s">
        <v>23</v>
      </c>
    </row>
    <row r="10" spans="1:35" ht="21" customHeight="1" x14ac:dyDescent="0.25">
      <c r="A10" s="141">
        <v>1</v>
      </c>
      <c r="B10" s="135" t="s">
        <v>24</v>
      </c>
      <c r="C10" s="136"/>
      <c r="D10" s="81" t="s">
        <v>25</v>
      </c>
      <c r="E10" s="167" t="s">
        <v>26</v>
      </c>
      <c r="F10" s="168"/>
      <c r="G10" s="184">
        <v>1500</v>
      </c>
      <c r="H10" s="185"/>
      <c r="I10" s="82">
        <v>60</v>
      </c>
      <c r="J10" s="83">
        <f>IF(G10=0, 0, G10/I10)</f>
        <v>25</v>
      </c>
      <c r="K10" s="126"/>
      <c r="L10" s="158">
        <v>60</v>
      </c>
      <c r="M10" s="159"/>
      <c r="N10" s="84">
        <f>IF(J10=0,K10*L10,L10*J10)</f>
        <v>1500</v>
      </c>
    </row>
    <row r="11" spans="1:35" x14ac:dyDescent="0.25">
      <c r="A11" s="142"/>
      <c r="B11" s="137" t="s">
        <v>27</v>
      </c>
      <c r="C11" s="138"/>
      <c r="D11" s="122"/>
      <c r="E11" s="138"/>
      <c r="F11" s="148"/>
      <c r="G11" s="153" t="s">
        <v>28</v>
      </c>
      <c r="H11" s="154"/>
      <c r="I11" s="154"/>
      <c r="J11" s="155"/>
      <c r="K11" s="59" t="s">
        <v>29</v>
      </c>
      <c r="L11" s="109"/>
      <c r="M11" s="110" t="s">
        <v>30</v>
      </c>
      <c r="N11" s="58" t="s">
        <v>31</v>
      </c>
    </row>
    <row r="12" spans="1:35" ht="80.25" customHeight="1" thickBot="1" x14ac:dyDescent="0.3">
      <c r="A12" s="143"/>
      <c r="B12" s="144" t="s">
        <v>32</v>
      </c>
      <c r="C12" s="145"/>
      <c r="D12" s="146"/>
      <c r="E12" s="146"/>
      <c r="F12" s="146"/>
      <c r="G12" s="146"/>
      <c r="H12" s="146"/>
      <c r="I12" s="146"/>
      <c r="J12" s="146"/>
      <c r="K12" s="146"/>
      <c r="L12" s="146"/>
      <c r="M12" s="146"/>
      <c r="N12" s="147"/>
    </row>
    <row r="13" spans="1:35" ht="21" customHeight="1" x14ac:dyDescent="0.25">
      <c r="A13" s="141">
        <v>2</v>
      </c>
      <c r="B13" s="135" t="s">
        <v>24</v>
      </c>
      <c r="C13" s="136"/>
      <c r="D13" s="81" t="s">
        <v>33</v>
      </c>
      <c r="E13" s="149" t="s">
        <v>217</v>
      </c>
      <c r="F13" s="150"/>
      <c r="G13" s="156"/>
      <c r="H13" s="157"/>
      <c r="I13" s="73"/>
      <c r="J13" s="16">
        <f>IF(G13=0, 0, G13/I13)</f>
        <v>0</v>
      </c>
      <c r="K13" s="124">
        <v>15</v>
      </c>
      <c r="L13" s="151">
        <v>160</v>
      </c>
      <c r="M13" s="152"/>
      <c r="N13" s="17">
        <f>IF(J13=0,K13*L13,L13*J13)</f>
        <v>2400</v>
      </c>
    </row>
    <row r="14" spans="1:35" x14ac:dyDescent="0.25">
      <c r="A14" s="142"/>
      <c r="B14" s="137" t="s">
        <v>27</v>
      </c>
      <c r="C14" s="138"/>
      <c r="D14" s="122"/>
      <c r="E14" s="138"/>
      <c r="F14" s="148"/>
      <c r="G14" s="153" t="s">
        <v>28</v>
      </c>
      <c r="H14" s="154"/>
      <c r="I14" s="154"/>
      <c r="J14" s="155"/>
      <c r="K14" s="59" t="s">
        <v>29</v>
      </c>
      <c r="L14" s="109"/>
      <c r="M14" s="110" t="s">
        <v>30</v>
      </c>
      <c r="N14" s="58" t="s">
        <v>31</v>
      </c>
    </row>
    <row r="15" spans="1:35" ht="80.25" customHeight="1" thickBot="1" x14ac:dyDescent="0.3">
      <c r="A15" s="143"/>
      <c r="B15" s="144" t="s">
        <v>34</v>
      </c>
      <c r="C15" s="145"/>
      <c r="D15" s="146"/>
      <c r="E15" s="146"/>
      <c r="F15" s="146"/>
      <c r="G15" s="146"/>
      <c r="H15" s="146"/>
      <c r="I15" s="146"/>
      <c r="J15" s="146"/>
      <c r="K15" s="146"/>
      <c r="L15" s="146"/>
      <c r="M15" s="146"/>
      <c r="N15" s="147"/>
    </row>
    <row r="16" spans="1:35" ht="21" customHeight="1" x14ac:dyDescent="0.25">
      <c r="A16" s="141">
        <v>3</v>
      </c>
      <c r="B16" s="135" t="s">
        <v>24</v>
      </c>
      <c r="C16" s="136"/>
      <c r="D16" s="81" t="s">
        <v>35</v>
      </c>
      <c r="E16" s="149" t="s">
        <v>218</v>
      </c>
      <c r="F16" s="150"/>
      <c r="G16" s="156"/>
      <c r="H16" s="157"/>
      <c r="I16" s="73"/>
      <c r="J16" s="16">
        <f>IF(G16=0, 0, G16/I16)</f>
        <v>0</v>
      </c>
      <c r="K16" s="124">
        <v>18</v>
      </c>
      <c r="L16" s="151">
        <v>40</v>
      </c>
      <c r="M16" s="152"/>
      <c r="N16" s="17">
        <f>IF(J16=0,K16*L16,L16*J16)</f>
        <v>720</v>
      </c>
    </row>
    <row r="17" spans="1:14" x14ac:dyDescent="0.25">
      <c r="A17" s="142"/>
      <c r="B17" s="137" t="s">
        <v>27</v>
      </c>
      <c r="C17" s="138"/>
      <c r="D17" s="122"/>
      <c r="E17" s="138"/>
      <c r="F17" s="148"/>
      <c r="G17" s="153" t="s">
        <v>28</v>
      </c>
      <c r="H17" s="154"/>
      <c r="I17" s="154"/>
      <c r="J17" s="155"/>
      <c r="K17" s="59" t="s">
        <v>29</v>
      </c>
      <c r="L17" s="109"/>
      <c r="M17" s="110" t="s">
        <v>30</v>
      </c>
      <c r="N17" s="58" t="s">
        <v>31</v>
      </c>
    </row>
    <row r="18" spans="1:14" ht="80.25" customHeight="1" thickBot="1" x14ac:dyDescent="0.3">
      <c r="A18" s="143"/>
      <c r="B18" s="144" t="s">
        <v>36</v>
      </c>
      <c r="C18" s="145"/>
      <c r="D18" s="146"/>
      <c r="E18" s="146"/>
      <c r="F18" s="146"/>
      <c r="G18" s="146"/>
      <c r="H18" s="146"/>
      <c r="I18" s="146"/>
      <c r="J18" s="146"/>
      <c r="K18" s="146"/>
      <c r="L18" s="146"/>
      <c r="M18" s="146"/>
      <c r="N18" s="147"/>
    </row>
    <row r="19" spans="1:14" ht="21" customHeight="1" x14ac:dyDescent="0.25">
      <c r="A19" s="141">
        <v>4</v>
      </c>
      <c r="B19" s="139" t="s">
        <v>24</v>
      </c>
      <c r="C19" s="140"/>
      <c r="D19" s="115" t="s">
        <v>37</v>
      </c>
      <c r="E19" s="149" t="s">
        <v>219</v>
      </c>
      <c r="F19" s="150"/>
      <c r="G19" s="156"/>
      <c r="H19" s="157"/>
      <c r="I19" s="73"/>
      <c r="J19" s="16">
        <f>IF(G19=0, 0, G19/I19)</f>
        <v>0</v>
      </c>
      <c r="K19" s="124">
        <v>15</v>
      </c>
      <c r="L19" s="151">
        <v>120</v>
      </c>
      <c r="M19" s="152"/>
      <c r="N19" s="17">
        <f>IF(J19=0,K19*L19,L19*J19)</f>
        <v>1800</v>
      </c>
    </row>
    <row r="20" spans="1:14" x14ac:dyDescent="0.25">
      <c r="A20" s="142"/>
      <c r="B20" s="137" t="s">
        <v>27</v>
      </c>
      <c r="C20" s="138"/>
      <c r="D20" s="122"/>
      <c r="E20" s="138"/>
      <c r="F20" s="148"/>
      <c r="G20" s="153" t="s">
        <v>28</v>
      </c>
      <c r="H20" s="154"/>
      <c r="I20" s="154"/>
      <c r="J20" s="155"/>
      <c r="K20" s="59" t="s">
        <v>29</v>
      </c>
      <c r="L20" s="109"/>
      <c r="M20" s="110" t="s">
        <v>30</v>
      </c>
      <c r="N20" s="58" t="s">
        <v>31</v>
      </c>
    </row>
    <row r="21" spans="1:14" ht="80.25" customHeight="1" thickBot="1" x14ac:dyDescent="0.3">
      <c r="A21" s="143"/>
      <c r="B21" s="144" t="s">
        <v>38</v>
      </c>
      <c r="C21" s="145"/>
      <c r="D21" s="146"/>
      <c r="E21" s="146"/>
      <c r="F21" s="146"/>
      <c r="G21" s="146"/>
      <c r="H21" s="146"/>
      <c r="I21" s="146"/>
      <c r="J21" s="146"/>
      <c r="K21" s="146"/>
      <c r="L21" s="146"/>
      <c r="M21" s="146"/>
      <c r="N21" s="147"/>
    </row>
    <row r="22" spans="1:14" ht="21" customHeight="1" x14ac:dyDescent="0.25">
      <c r="A22" s="141">
        <v>5</v>
      </c>
      <c r="B22" s="139"/>
      <c r="C22" s="140"/>
      <c r="D22" s="72"/>
      <c r="E22" s="149"/>
      <c r="F22" s="150"/>
      <c r="G22" s="156"/>
      <c r="H22" s="157"/>
      <c r="I22" s="73"/>
      <c r="J22" s="16">
        <f>IF(G22=0, 0, G22/I22)</f>
        <v>0</v>
      </c>
      <c r="K22" s="124"/>
      <c r="L22" s="158"/>
      <c r="M22" s="159"/>
      <c r="N22" s="17">
        <f>IF(J22=0,K22*L22,L22*J22)</f>
        <v>0</v>
      </c>
    </row>
    <row r="23" spans="1:14" x14ac:dyDescent="0.25">
      <c r="A23" s="142"/>
      <c r="B23" s="137" t="s">
        <v>27</v>
      </c>
      <c r="C23" s="138"/>
      <c r="D23" s="122"/>
      <c r="E23" s="138"/>
      <c r="F23" s="148"/>
      <c r="G23" s="153" t="s">
        <v>28</v>
      </c>
      <c r="H23" s="154"/>
      <c r="I23" s="154"/>
      <c r="J23" s="155"/>
      <c r="K23" s="59" t="s">
        <v>29</v>
      </c>
      <c r="L23" s="109"/>
      <c r="M23" s="110" t="s">
        <v>30</v>
      </c>
      <c r="N23" s="58" t="s">
        <v>31</v>
      </c>
    </row>
    <row r="24" spans="1:14" ht="80.25" customHeight="1" thickBot="1" x14ac:dyDescent="0.3">
      <c r="A24" s="143"/>
      <c r="B24" s="144"/>
      <c r="C24" s="145"/>
      <c r="D24" s="146"/>
      <c r="E24" s="146"/>
      <c r="F24" s="146"/>
      <c r="G24" s="146"/>
      <c r="H24" s="146"/>
      <c r="I24" s="146"/>
      <c r="J24" s="146"/>
      <c r="K24" s="146"/>
      <c r="L24" s="146"/>
      <c r="M24" s="146"/>
      <c r="N24" s="147"/>
    </row>
    <row r="25" spans="1:14" ht="21" customHeight="1" x14ac:dyDescent="0.25">
      <c r="A25" s="141">
        <v>6</v>
      </c>
      <c r="B25" s="139"/>
      <c r="C25" s="140"/>
      <c r="D25" s="72"/>
      <c r="E25" s="149"/>
      <c r="F25" s="150"/>
      <c r="G25" s="156"/>
      <c r="H25" s="157"/>
      <c r="I25" s="73"/>
      <c r="J25" s="16">
        <f>IF(G25=0, 0, G25/I25)</f>
        <v>0</v>
      </c>
      <c r="K25" s="124"/>
      <c r="L25" s="151"/>
      <c r="M25" s="152"/>
      <c r="N25" s="17">
        <f>IF(J25=0,K25*L25,L25*J25)</f>
        <v>0</v>
      </c>
    </row>
    <row r="26" spans="1:14" x14ac:dyDescent="0.25">
      <c r="A26" s="142"/>
      <c r="B26" s="137" t="s">
        <v>27</v>
      </c>
      <c r="C26" s="138"/>
      <c r="D26" s="122"/>
      <c r="E26" s="138"/>
      <c r="F26" s="148"/>
      <c r="G26" s="153" t="s">
        <v>28</v>
      </c>
      <c r="H26" s="154"/>
      <c r="I26" s="154"/>
      <c r="J26" s="155"/>
      <c r="K26" s="59" t="s">
        <v>29</v>
      </c>
      <c r="L26" s="109"/>
      <c r="M26" s="110" t="s">
        <v>30</v>
      </c>
      <c r="N26" s="58" t="s">
        <v>31</v>
      </c>
    </row>
    <row r="27" spans="1:14" ht="80.25" customHeight="1" thickBot="1" x14ac:dyDescent="0.3">
      <c r="A27" s="143"/>
      <c r="B27" s="144" t="s">
        <v>39</v>
      </c>
      <c r="C27" s="145"/>
      <c r="D27" s="146"/>
      <c r="E27" s="146"/>
      <c r="F27" s="146"/>
      <c r="G27" s="146"/>
      <c r="H27" s="146"/>
      <c r="I27" s="146"/>
      <c r="J27" s="146"/>
      <c r="K27" s="146"/>
      <c r="L27" s="146"/>
      <c r="M27" s="146"/>
      <c r="N27" s="147"/>
    </row>
    <row r="28" spans="1:14" ht="21" customHeight="1" x14ac:dyDescent="0.25">
      <c r="A28" s="141">
        <v>7</v>
      </c>
      <c r="B28" s="139"/>
      <c r="C28" s="140"/>
      <c r="D28" s="72"/>
      <c r="E28" s="149"/>
      <c r="F28" s="150"/>
      <c r="G28" s="156"/>
      <c r="H28" s="157"/>
      <c r="I28" s="73"/>
      <c r="J28" s="16">
        <f>IF(G28=0, 0, G28/I28)</f>
        <v>0</v>
      </c>
      <c r="K28" s="124"/>
      <c r="L28" s="151"/>
      <c r="M28" s="152"/>
      <c r="N28" s="17">
        <f>IF(J28=0,K28*L28,L28*J28)</f>
        <v>0</v>
      </c>
    </row>
    <row r="29" spans="1:14" x14ac:dyDescent="0.25">
      <c r="A29" s="142"/>
      <c r="B29" s="137" t="s">
        <v>27</v>
      </c>
      <c r="C29" s="138"/>
      <c r="D29" s="122"/>
      <c r="E29" s="138"/>
      <c r="F29" s="148"/>
      <c r="G29" s="153" t="s">
        <v>28</v>
      </c>
      <c r="H29" s="154"/>
      <c r="I29" s="154"/>
      <c r="J29" s="155"/>
      <c r="K29" s="59" t="s">
        <v>29</v>
      </c>
      <c r="L29" s="109"/>
      <c r="M29" s="110" t="s">
        <v>30</v>
      </c>
      <c r="N29" s="58" t="s">
        <v>31</v>
      </c>
    </row>
    <row r="30" spans="1:14" ht="80.25" customHeight="1" thickBot="1" x14ac:dyDescent="0.3">
      <c r="A30" s="143"/>
      <c r="B30" s="144"/>
      <c r="C30" s="145"/>
      <c r="D30" s="146"/>
      <c r="E30" s="146"/>
      <c r="F30" s="146"/>
      <c r="G30" s="146"/>
      <c r="H30" s="146"/>
      <c r="I30" s="146"/>
      <c r="J30" s="146"/>
      <c r="K30" s="146"/>
      <c r="L30" s="146"/>
      <c r="M30" s="146"/>
      <c r="N30" s="147"/>
    </row>
    <row r="31" spans="1:14" ht="21" customHeight="1" x14ac:dyDescent="0.25">
      <c r="A31" s="141">
        <v>8</v>
      </c>
      <c r="B31" s="139"/>
      <c r="C31" s="140"/>
      <c r="D31" s="72"/>
      <c r="E31" s="149"/>
      <c r="F31" s="150"/>
      <c r="G31" s="156"/>
      <c r="H31" s="157"/>
      <c r="I31" s="73"/>
      <c r="J31" s="16">
        <f>IF(G31=0, 0, G31/I31)</f>
        <v>0</v>
      </c>
      <c r="K31" s="124"/>
      <c r="L31" s="151"/>
      <c r="M31" s="152"/>
      <c r="N31" s="17">
        <f>IF(J31=0,K31*L31,L31*J31)</f>
        <v>0</v>
      </c>
    </row>
    <row r="32" spans="1:14" x14ac:dyDescent="0.25">
      <c r="A32" s="142"/>
      <c r="B32" s="137" t="s">
        <v>27</v>
      </c>
      <c r="C32" s="138"/>
      <c r="D32" s="122"/>
      <c r="E32" s="138"/>
      <c r="F32" s="148"/>
      <c r="G32" s="153" t="s">
        <v>28</v>
      </c>
      <c r="H32" s="154"/>
      <c r="I32" s="154"/>
      <c r="J32" s="155"/>
      <c r="K32" s="59" t="s">
        <v>29</v>
      </c>
      <c r="L32" s="109"/>
      <c r="M32" s="110" t="s">
        <v>30</v>
      </c>
      <c r="N32" s="58" t="s">
        <v>31</v>
      </c>
    </row>
    <row r="33" spans="1:14" ht="80.25" customHeight="1" thickBot="1" x14ac:dyDescent="0.3">
      <c r="A33" s="143"/>
      <c r="B33" s="144"/>
      <c r="C33" s="145"/>
      <c r="D33" s="146"/>
      <c r="E33" s="146"/>
      <c r="F33" s="146"/>
      <c r="G33" s="146"/>
      <c r="H33" s="146"/>
      <c r="I33" s="146"/>
      <c r="J33" s="146"/>
      <c r="K33" s="146"/>
      <c r="L33" s="146"/>
      <c r="M33" s="146"/>
      <c r="N33" s="147"/>
    </row>
    <row r="34" spans="1:14" ht="21" customHeight="1" x14ac:dyDescent="0.25">
      <c r="A34" s="141">
        <v>9</v>
      </c>
      <c r="B34" s="139"/>
      <c r="C34" s="140"/>
      <c r="D34" s="72"/>
      <c r="E34" s="149"/>
      <c r="F34" s="150"/>
      <c r="G34" s="156"/>
      <c r="H34" s="157"/>
      <c r="I34" s="73"/>
      <c r="J34" s="16">
        <f>IF(G34=0, 0, G34/I34)</f>
        <v>0</v>
      </c>
      <c r="K34" s="124"/>
      <c r="L34" s="151"/>
      <c r="M34" s="152"/>
      <c r="N34" s="17">
        <f>IF(J34=0,K34*L34,L34*J34)</f>
        <v>0</v>
      </c>
    </row>
    <row r="35" spans="1:14" x14ac:dyDescent="0.25">
      <c r="A35" s="142"/>
      <c r="B35" s="137" t="s">
        <v>27</v>
      </c>
      <c r="C35" s="138"/>
      <c r="D35" s="122"/>
      <c r="E35" s="138"/>
      <c r="F35" s="148"/>
      <c r="G35" s="153" t="s">
        <v>28</v>
      </c>
      <c r="H35" s="154"/>
      <c r="I35" s="154"/>
      <c r="J35" s="155"/>
      <c r="K35" s="59" t="s">
        <v>29</v>
      </c>
      <c r="L35" s="109"/>
      <c r="M35" s="110" t="s">
        <v>30</v>
      </c>
      <c r="N35" s="58" t="s">
        <v>31</v>
      </c>
    </row>
    <row r="36" spans="1:14" ht="80.25" customHeight="1" thickBot="1" x14ac:dyDescent="0.3">
      <c r="A36" s="143"/>
      <c r="B36" s="144"/>
      <c r="C36" s="145"/>
      <c r="D36" s="146"/>
      <c r="E36" s="146"/>
      <c r="F36" s="146"/>
      <c r="G36" s="146"/>
      <c r="H36" s="146"/>
      <c r="I36" s="146"/>
      <c r="J36" s="146"/>
      <c r="K36" s="146"/>
      <c r="L36" s="146"/>
      <c r="M36" s="146"/>
      <c r="N36" s="147"/>
    </row>
    <row r="37" spans="1:14" ht="21" customHeight="1" x14ac:dyDescent="0.25">
      <c r="A37" s="141">
        <v>10</v>
      </c>
      <c r="B37" s="139"/>
      <c r="C37" s="140"/>
      <c r="D37" s="72"/>
      <c r="E37" s="149"/>
      <c r="F37" s="150"/>
      <c r="G37" s="156"/>
      <c r="H37" s="157"/>
      <c r="I37" s="73"/>
      <c r="J37" s="16">
        <f>IF(G37=0, 0, G37/I37)</f>
        <v>0</v>
      </c>
      <c r="K37" s="124"/>
      <c r="L37" s="151"/>
      <c r="M37" s="152"/>
      <c r="N37" s="17">
        <f>IF(J37=0,K37*L37,L37*J37)</f>
        <v>0</v>
      </c>
    </row>
    <row r="38" spans="1:14" x14ac:dyDescent="0.25">
      <c r="A38" s="142"/>
      <c r="B38" s="137" t="s">
        <v>27</v>
      </c>
      <c r="C38" s="138"/>
      <c r="D38" s="122"/>
      <c r="E38" s="138"/>
      <c r="F38" s="148"/>
      <c r="G38" s="153" t="s">
        <v>28</v>
      </c>
      <c r="H38" s="154"/>
      <c r="I38" s="154"/>
      <c r="J38" s="155"/>
      <c r="K38" s="59" t="s">
        <v>29</v>
      </c>
      <c r="L38" s="109"/>
      <c r="M38" s="110" t="s">
        <v>30</v>
      </c>
      <c r="N38" s="58" t="s">
        <v>31</v>
      </c>
    </row>
    <row r="39" spans="1:14" ht="80.25" customHeight="1" thickBot="1" x14ac:dyDescent="0.3">
      <c r="A39" s="143"/>
      <c r="B39" s="144"/>
      <c r="C39" s="145"/>
      <c r="D39" s="146"/>
      <c r="E39" s="146"/>
      <c r="F39" s="146"/>
      <c r="G39" s="146"/>
      <c r="H39" s="146"/>
      <c r="I39" s="146"/>
      <c r="J39" s="146"/>
      <c r="K39" s="146"/>
      <c r="L39" s="146"/>
      <c r="M39" s="146"/>
      <c r="N39" s="147"/>
    </row>
  </sheetData>
  <sheetProtection algorithmName="SHA-512" hashValue="qj96EehIZQ7FHsD/JMfL8kgo20cWrDnw4CctaSBCVEQl8Z2GSu/DszVGcmpBpBJVBJgzJQ5m0D2Q04FYqfLPjA==" saltValue="SBNXEE6GcmomukK8sJx6cA==" spinCount="100000" sheet="1" formatColumns="0" formatRows="0" selectLockedCells="1"/>
  <mergeCells count="106">
    <mergeCell ref="A1:N1"/>
    <mergeCell ref="B12:N12"/>
    <mergeCell ref="A10:A12"/>
    <mergeCell ref="A8:N8"/>
    <mergeCell ref="E11:F11"/>
    <mergeCell ref="E10:F10"/>
    <mergeCell ref="E9:F9"/>
    <mergeCell ref="A6:N6"/>
    <mergeCell ref="A4:B4"/>
    <mergeCell ref="A5:B5"/>
    <mergeCell ref="A2:N2"/>
    <mergeCell ref="A3:N3"/>
    <mergeCell ref="A7:B7"/>
    <mergeCell ref="G11:J11"/>
    <mergeCell ref="G10:H10"/>
    <mergeCell ref="G9:H9"/>
    <mergeCell ref="E4:F4"/>
    <mergeCell ref="C5:N5"/>
    <mergeCell ref="K4:N4"/>
    <mergeCell ref="G4:J4"/>
    <mergeCell ref="L9:M9"/>
    <mergeCell ref="L10:M10"/>
    <mergeCell ref="B11:C11"/>
    <mergeCell ref="B9:C9"/>
    <mergeCell ref="A13:A15"/>
    <mergeCell ref="B15:N15"/>
    <mergeCell ref="A16:A18"/>
    <mergeCell ref="B18:N18"/>
    <mergeCell ref="A19:A21"/>
    <mergeCell ref="B21:N21"/>
    <mergeCell ref="E20:F20"/>
    <mergeCell ref="E19:F19"/>
    <mergeCell ref="E17:F17"/>
    <mergeCell ref="E16:F16"/>
    <mergeCell ref="E14:F14"/>
    <mergeCell ref="E13:F13"/>
    <mergeCell ref="G19:H19"/>
    <mergeCell ref="G20:J20"/>
    <mergeCell ref="G17:J17"/>
    <mergeCell ref="G14:J14"/>
    <mergeCell ref="G16:H16"/>
    <mergeCell ref="G13:H13"/>
    <mergeCell ref="L19:M19"/>
    <mergeCell ref="L16:M16"/>
    <mergeCell ref="L13:M13"/>
    <mergeCell ref="A22:A24"/>
    <mergeCell ref="B24:N24"/>
    <mergeCell ref="A25:A27"/>
    <mergeCell ref="B27:N27"/>
    <mergeCell ref="A28:A30"/>
    <mergeCell ref="B30:N30"/>
    <mergeCell ref="E29:F29"/>
    <mergeCell ref="E28:F28"/>
    <mergeCell ref="E26:F26"/>
    <mergeCell ref="E25:F25"/>
    <mergeCell ref="E23:F23"/>
    <mergeCell ref="E22:F22"/>
    <mergeCell ref="G22:H22"/>
    <mergeCell ref="G29:J29"/>
    <mergeCell ref="G26:J26"/>
    <mergeCell ref="G23:J23"/>
    <mergeCell ref="G28:H28"/>
    <mergeCell ref="G25:H25"/>
    <mergeCell ref="L28:M28"/>
    <mergeCell ref="L25:M25"/>
    <mergeCell ref="L22:M22"/>
    <mergeCell ref="B29:C29"/>
    <mergeCell ref="B28:C28"/>
    <mergeCell ref="B26:C26"/>
    <mergeCell ref="A31:A33"/>
    <mergeCell ref="B33:N33"/>
    <mergeCell ref="A34:A36"/>
    <mergeCell ref="B36:N36"/>
    <mergeCell ref="A37:A39"/>
    <mergeCell ref="B39:N39"/>
    <mergeCell ref="E38:F38"/>
    <mergeCell ref="E37:F37"/>
    <mergeCell ref="E35:F35"/>
    <mergeCell ref="E34:F34"/>
    <mergeCell ref="E31:F31"/>
    <mergeCell ref="E32:F32"/>
    <mergeCell ref="L37:M37"/>
    <mergeCell ref="G38:J38"/>
    <mergeCell ref="G35:J35"/>
    <mergeCell ref="G32:J32"/>
    <mergeCell ref="G37:H37"/>
    <mergeCell ref="G34:H34"/>
    <mergeCell ref="G31:H31"/>
    <mergeCell ref="L34:M34"/>
    <mergeCell ref="L31:M31"/>
    <mergeCell ref="B31:C31"/>
    <mergeCell ref="B10:C10"/>
    <mergeCell ref="B23:C23"/>
    <mergeCell ref="B22:C22"/>
    <mergeCell ref="B20:C20"/>
    <mergeCell ref="B19:C19"/>
    <mergeCell ref="B17:C17"/>
    <mergeCell ref="B25:C25"/>
    <mergeCell ref="B38:C38"/>
    <mergeCell ref="B37:C37"/>
    <mergeCell ref="B35:C35"/>
    <mergeCell ref="B34:C34"/>
    <mergeCell ref="B32:C32"/>
    <mergeCell ref="B16:C16"/>
    <mergeCell ref="B13:C13"/>
    <mergeCell ref="B14:C14"/>
  </mergeCells>
  <pageMargins left="0.25" right="0.25" top="0.5" bottom="0.5" header="0.3" footer="0.3"/>
  <pageSetup scale="68" fitToHeight="0" orientation="landscape" horizontalDpi="4294967295" verticalDpi="4294967295"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D0F99-9A48-41B0-BE70-2EA5D5DF3573}">
  <sheetPr codeName="Sheet2">
    <pageSetUpPr fitToPage="1"/>
  </sheetPr>
  <dimension ref="A1:B45"/>
  <sheetViews>
    <sheetView zoomScale="200" zoomScaleNormal="200" workbookViewId="0">
      <selection activeCell="B26" sqref="B26"/>
    </sheetView>
  </sheetViews>
  <sheetFormatPr defaultColWidth="9.140625" defaultRowHeight="15" x14ac:dyDescent="0.25"/>
  <cols>
    <col min="1" max="1" width="30.28515625" bestFit="1" customWidth="1"/>
    <col min="2" max="2" width="73.28515625" customWidth="1"/>
  </cols>
  <sheetData>
    <row r="1" spans="1:2" ht="21" x14ac:dyDescent="0.25">
      <c r="A1" s="197" t="str">
        <f>'Table A-Staffing'!A2</f>
        <v>FY2023 National Summer Transportation Institute (NSTI) Program</v>
      </c>
      <c r="B1" s="197"/>
    </row>
    <row r="2" spans="1:2" ht="21" x14ac:dyDescent="0.25">
      <c r="A2" s="198" t="s">
        <v>40</v>
      </c>
      <c r="B2" s="198"/>
    </row>
    <row r="3" spans="1:2" ht="18.75" x14ac:dyDescent="0.25">
      <c r="A3" s="127" t="s">
        <v>41</v>
      </c>
      <c r="B3" s="128" t="str">
        <f>IF('Table A-Staffing'!E4="","",'Table A-Staffing'!E4)</f>
        <v>Alabama</v>
      </c>
    </row>
    <row r="4" spans="1:2" ht="18.75" x14ac:dyDescent="0.25">
      <c r="A4" s="127" t="s">
        <v>7</v>
      </c>
      <c r="B4" s="128" t="str">
        <f>IF('Table A-Staffing'!C5="","",'Table A-Staffing'!C5)</f>
        <v>State University</v>
      </c>
    </row>
    <row r="5" spans="1:2" ht="41.25" customHeight="1" x14ac:dyDescent="0.25">
      <c r="A5" s="196" t="s">
        <v>42</v>
      </c>
      <c r="B5" s="196"/>
    </row>
    <row r="6" spans="1:2" ht="15.75" x14ac:dyDescent="0.25">
      <c r="A6" s="63" t="s">
        <v>43</v>
      </c>
      <c r="B6" s="74" t="s">
        <v>220</v>
      </c>
    </row>
    <row r="7" spans="1:2" ht="15.75" x14ac:dyDescent="0.25">
      <c r="A7" s="63" t="s">
        <v>44</v>
      </c>
      <c r="B7" s="74" t="s">
        <v>221</v>
      </c>
    </row>
    <row r="8" spans="1:2" ht="15.75" x14ac:dyDescent="0.25">
      <c r="A8" s="63" t="s">
        <v>45</v>
      </c>
      <c r="B8" s="74" t="s">
        <v>222</v>
      </c>
    </row>
    <row r="9" spans="1:2" ht="4.5" customHeight="1" x14ac:dyDescent="0.25">
      <c r="A9" s="60"/>
      <c r="B9" s="61"/>
    </row>
    <row r="10" spans="1:2" ht="15.75" x14ac:dyDescent="0.25">
      <c r="A10" s="63" t="s">
        <v>43</v>
      </c>
      <c r="B10" s="74" t="s">
        <v>15</v>
      </c>
    </row>
    <row r="11" spans="1:2" ht="15.75" x14ac:dyDescent="0.25">
      <c r="A11" s="63" t="s">
        <v>44</v>
      </c>
      <c r="B11" s="74" t="s">
        <v>46</v>
      </c>
    </row>
    <row r="12" spans="1:2" ht="15.75" x14ac:dyDescent="0.25">
      <c r="A12" s="63" t="s">
        <v>45</v>
      </c>
      <c r="B12" s="74" t="s">
        <v>223</v>
      </c>
    </row>
    <row r="13" spans="1:2" ht="4.5" customHeight="1" x14ac:dyDescent="0.25">
      <c r="A13" s="62"/>
      <c r="B13" s="61"/>
    </row>
    <row r="14" spans="1:2" ht="15.75" x14ac:dyDescent="0.25">
      <c r="A14" s="63" t="s">
        <v>43</v>
      </c>
      <c r="B14" s="74" t="s">
        <v>224</v>
      </c>
    </row>
    <row r="15" spans="1:2" ht="15.75" x14ac:dyDescent="0.25">
      <c r="A15" s="63" t="s">
        <v>44</v>
      </c>
      <c r="B15" s="74" t="s">
        <v>47</v>
      </c>
    </row>
    <row r="16" spans="1:2" ht="15.75" x14ac:dyDescent="0.25">
      <c r="A16" s="63" t="s">
        <v>45</v>
      </c>
      <c r="B16" s="74" t="s">
        <v>225</v>
      </c>
    </row>
    <row r="17" spans="1:2" ht="4.5" customHeight="1" x14ac:dyDescent="0.25">
      <c r="A17" s="60"/>
      <c r="B17" s="61"/>
    </row>
    <row r="18" spans="1:2" ht="15.75" x14ac:dyDescent="0.25">
      <c r="A18" s="63" t="s">
        <v>43</v>
      </c>
      <c r="B18" s="74" t="s">
        <v>15</v>
      </c>
    </row>
    <row r="19" spans="1:2" ht="31.5" x14ac:dyDescent="0.25">
      <c r="A19" s="63" t="s">
        <v>44</v>
      </c>
      <c r="B19" s="74" t="s">
        <v>226</v>
      </c>
    </row>
    <row r="20" spans="1:2" ht="15.75" x14ac:dyDescent="0.25">
      <c r="A20" s="63" t="s">
        <v>45</v>
      </c>
      <c r="B20" s="74" t="s">
        <v>225</v>
      </c>
    </row>
    <row r="21" spans="1:2" ht="4.5" customHeight="1" x14ac:dyDescent="0.25">
      <c r="A21" s="60"/>
      <c r="B21" s="61"/>
    </row>
    <row r="22" spans="1:2" ht="15.75" x14ac:dyDescent="0.25">
      <c r="A22" s="63" t="s">
        <v>43</v>
      </c>
      <c r="B22" s="74" t="s">
        <v>227</v>
      </c>
    </row>
    <row r="23" spans="1:2" ht="15.75" x14ac:dyDescent="0.25">
      <c r="A23" s="63" t="s">
        <v>44</v>
      </c>
      <c r="B23" s="74" t="s">
        <v>228</v>
      </c>
    </row>
    <row r="24" spans="1:2" ht="15.75" x14ac:dyDescent="0.25">
      <c r="A24" s="63" t="s">
        <v>45</v>
      </c>
      <c r="B24" s="74" t="s">
        <v>229</v>
      </c>
    </row>
    <row r="25" spans="1:2" ht="4.5" customHeight="1" x14ac:dyDescent="0.25">
      <c r="A25" s="60"/>
      <c r="B25" s="61"/>
    </row>
    <row r="26" spans="1:2" ht="15.75" x14ac:dyDescent="0.25">
      <c r="A26" s="63" t="s">
        <v>43</v>
      </c>
      <c r="B26" s="74"/>
    </row>
    <row r="27" spans="1:2" ht="15.75" x14ac:dyDescent="0.25">
      <c r="A27" s="63" t="s">
        <v>44</v>
      </c>
      <c r="B27" s="74"/>
    </row>
    <row r="28" spans="1:2" ht="15.75" x14ac:dyDescent="0.25">
      <c r="A28" s="63" t="s">
        <v>45</v>
      </c>
      <c r="B28" s="74"/>
    </row>
    <row r="29" spans="1:2" ht="4.5" customHeight="1" x14ac:dyDescent="0.25">
      <c r="A29" s="60"/>
      <c r="B29" s="61"/>
    </row>
    <row r="30" spans="1:2" ht="15.75" x14ac:dyDescent="0.25">
      <c r="A30" s="63" t="s">
        <v>43</v>
      </c>
      <c r="B30" s="74"/>
    </row>
    <row r="31" spans="1:2" ht="15.75" x14ac:dyDescent="0.25">
      <c r="A31" s="63" t="s">
        <v>44</v>
      </c>
      <c r="B31" s="74"/>
    </row>
    <row r="32" spans="1:2" ht="15.75" x14ac:dyDescent="0.25">
      <c r="A32" s="63" t="s">
        <v>45</v>
      </c>
      <c r="B32" s="74"/>
    </row>
    <row r="33" spans="1:2" ht="4.5" customHeight="1" x14ac:dyDescent="0.25">
      <c r="A33" s="60"/>
      <c r="B33" s="61"/>
    </row>
    <row r="34" spans="1:2" ht="15.75" x14ac:dyDescent="0.25">
      <c r="A34" s="63" t="s">
        <v>43</v>
      </c>
      <c r="B34" s="74"/>
    </row>
    <row r="35" spans="1:2" ht="15.75" x14ac:dyDescent="0.25">
      <c r="A35" s="63" t="s">
        <v>44</v>
      </c>
      <c r="B35" s="74"/>
    </row>
    <row r="36" spans="1:2" ht="15.75" x14ac:dyDescent="0.25">
      <c r="A36" s="63" t="s">
        <v>45</v>
      </c>
      <c r="B36" s="74"/>
    </row>
    <row r="37" spans="1:2" ht="4.5" customHeight="1" x14ac:dyDescent="0.25">
      <c r="A37" s="60"/>
      <c r="B37" s="61"/>
    </row>
    <row r="38" spans="1:2" ht="15.75" x14ac:dyDescent="0.25">
      <c r="A38" s="63" t="s">
        <v>43</v>
      </c>
      <c r="B38" s="74"/>
    </row>
    <row r="39" spans="1:2" ht="15.75" x14ac:dyDescent="0.25">
      <c r="A39" s="63" t="s">
        <v>44</v>
      </c>
      <c r="B39" s="74"/>
    </row>
    <row r="40" spans="1:2" ht="15.75" x14ac:dyDescent="0.25">
      <c r="A40" s="63" t="s">
        <v>45</v>
      </c>
      <c r="B40" s="74"/>
    </row>
    <row r="41" spans="1:2" ht="4.5" customHeight="1" x14ac:dyDescent="0.25">
      <c r="A41" s="60"/>
      <c r="B41" s="61"/>
    </row>
    <row r="42" spans="1:2" ht="15.75" x14ac:dyDescent="0.25">
      <c r="A42" s="63" t="s">
        <v>43</v>
      </c>
      <c r="B42" s="74"/>
    </row>
    <row r="43" spans="1:2" ht="15.75" x14ac:dyDescent="0.25">
      <c r="A43" s="63" t="s">
        <v>44</v>
      </c>
      <c r="B43" s="74"/>
    </row>
    <row r="44" spans="1:2" ht="15.75" x14ac:dyDescent="0.25">
      <c r="A44" s="63" t="s">
        <v>45</v>
      </c>
      <c r="B44" s="74"/>
    </row>
    <row r="45" spans="1:2" ht="4.5" customHeight="1" x14ac:dyDescent="0.25">
      <c r="A45" s="60"/>
      <c r="B45" s="62"/>
    </row>
  </sheetData>
  <sheetProtection algorithmName="SHA-512" hashValue="OVkuDAFBblutsrGTuPvVDihPPp1b6Ez3SI3cA8ZTFlX0PHeoAFofJN3WNAyts0oINqhdIrDT8bt2RLZ3fuVl0A==" saltValue="CRyXgTC0sBVWJ4vkHrBsqw==" spinCount="100000" sheet="1" objects="1" scenarios="1" formatColumns="0" formatRows="0" selectLockedCells="1"/>
  <mergeCells count="3">
    <mergeCell ref="A5:B5"/>
    <mergeCell ref="A1:B1"/>
    <mergeCell ref="A2:B2"/>
  </mergeCells>
  <pageMargins left="0.7" right="0.7" top="0.75" bottom="0.75" header="0.3" footer="0.3"/>
  <pageSetup scale="87" fitToHeight="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8E1B7-E449-4B81-80D8-828BBD489CCE}">
  <sheetPr codeName="Sheet3">
    <pageSetUpPr fitToPage="1"/>
  </sheetPr>
  <dimension ref="A1:F45"/>
  <sheetViews>
    <sheetView topLeftCell="B1" zoomScale="200" zoomScaleNormal="200" workbookViewId="0">
      <selection activeCell="B17" sqref="B17:F17"/>
    </sheetView>
  </sheetViews>
  <sheetFormatPr defaultColWidth="9.140625" defaultRowHeight="15" x14ac:dyDescent="0.25"/>
  <cols>
    <col min="1" max="1" width="5.28515625" customWidth="1"/>
    <col min="2" max="2" width="25.42578125" bestFit="1" customWidth="1"/>
    <col min="3" max="3" width="28.42578125" customWidth="1"/>
    <col min="4" max="4" width="34.7109375" customWidth="1"/>
    <col min="5" max="5" width="19.42578125" customWidth="1"/>
    <col min="6" max="6" width="16.42578125" customWidth="1"/>
  </cols>
  <sheetData>
    <row r="1" spans="1:6" ht="21" customHeight="1" x14ac:dyDescent="0.25">
      <c r="A1" s="209" t="str">
        <f>'Table A-Staffing'!A2</f>
        <v>FY2023 National Summer Transportation Institute (NSTI) Program</v>
      </c>
      <c r="B1" s="210"/>
      <c r="C1" s="210"/>
      <c r="D1" s="210"/>
      <c r="E1" s="210"/>
      <c r="F1" s="211"/>
    </row>
    <row r="2" spans="1:6" ht="21" customHeight="1" x14ac:dyDescent="0.25">
      <c r="A2" s="212" t="s">
        <v>48</v>
      </c>
      <c r="B2" s="198"/>
      <c r="C2" s="198"/>
      <c r="D2" s="198"/>
      <c r="E2" s="198"/>
      <c r="F2" s="213"/>
    </row>
    <row r="3" spans="1:6" ht="18.75" x14ac:dyDescent="0.25">
      <c r="A3" s="208" t="s">
        <v>41</v>
      </c>
      <c r="B3" s="208"/>
      <c r="C3" s="215" t="str">
        <f>IF('Table A-Staffing'!E4="","",'Table A-Staffing'!E4)</f>
        <v>Alabama</v>
      </c>
      <c r="D3" s="215"/>
      <c r="E3" s="215"/>
      <c r="F3" s="215"/>
    </row>
    <row r="4" spans="1:6" ht="18.75" x14ac:dyDescent="0.25">
      <c r="A4" s="208" t="s">
        <v>7</v>
      </c>
      <c r="B4" s="208"/>
      <c r="C4" s="214" t="str">
        <f>IF('Table A-Staffing'!C5="","",'Table A-Staffing'!C5)</f>
        <v>State University</v>
      </c>
      <c r="D4" s="214"/>
      <c r="E4" s="214"/>
      <c r="F4" s="214"/>
    </row>
    <row r="5" spans="1:6" ht="96.75" customHeight="1" thickBot="1" x14ac:dyDescent="0.3">
      <c r="A5" s="216" t="s">
        <v>49</v>
      </c>
      <c r="B5" s="216"/>
      <c r="C5" s="216"/>
      <c r="D5" s="216"/>
      <c r="E5" s="216"/>
      <c r="F5" s="216"/>
    </row>
    <row r="6" spans="1:6" ht="32.25" customHeight="1" x14ac:dyDescent="0.25">
      <c r="A6" s="199">
        <v>1</v>
      </c>
      <c r="B6" s="64" t="s">
        <v>50</v>
      </c>
      <c r="C6" s="64" t="s">
        <v>51</v>
      </c>
      <c r="D6" s="65" t="s">
        <v>52</v>
      </c>
      <c r="E6" s="66" t="s">
        <v>53</v>
      </c>
      <c r="F6" s="66" t="s">
        <v>54</v>
      </c>
    </row>
    <row r="7" spans="1:6" ht="30" x14ac:dyDescent="0.25">
      <c r="A7" s="200"/>
      <c r="B7" s="80" t="s">
        <v>224</v>
      </c>
      <c r="C7" s="80" t="s">
        <v>221</v>
      </c>
      <c r="D7" s="79" t="s">
        <v>231</v>
      </c>
      <c r="E7" s="75"/>
      <c r="F7" s="75"/>
    </row>
    <row r="8" spans="1:6" x14ac:dyDescent="0.25">
      <c r="A8" s="200"/>
      <c r="B8" s="202" t="s">
        <v>55</v>
      </c>
      <c r="C8" s="203"/>
      <c r="D8" s="203"/>
      <c r="E8" s="203"/>
      <c r="F8" s="204"/>
    </row>
    <row r="9" spans="1:6" ht="39.75" customHeight="1" thickBot="1" x14ac:dyDescent="0.3">
      <c r="A9" s="201"/>
      <c r="B9" s="205" t="s">
        <v>56</v>
      </c>
      <c r="C9" s="206"/>
      <c r="D9" s="206"/>
      <c r="E9" s="206"/>
      <c r="F9" s="207"/>
    </row>
    <row r="10" spans="1:6" ht="32.25" customHeight="1" x14ac:dyDescent="0.25">
      <c r="A10" s="199">
        <v>2</v>
      </c>
      <c r="B10" s="64" t="str">
        <f>$B$6</f>
        <v>Name or Contact</v>
      </c>
      <c r="C10" s="64" t="str">
        <f>$C$6</f>
        <v>Title</v>
      </c>
      <c r="D10" s="65" t="str">
        <f>$D$6</f>
        <v>Organization</v>
      </c>
      <c r="E10" s="66" t="str">
        <f>$E$6</f>
        <v>Donated Funds or Value of Services</v>
      </c>
      <c r="F10" s="66" t="str">
        <f>$F$6</f>
        <v>Estimated Cost (if any)</v>
      </c>
    </row>
    <row r="11" spans="1:6" ht="47.25" x14ac:dyDescent="0.25">
      <c r="A11" s="200"/>
      <c r="B11" s="77" t="s">
        <v>15</v>
      </c>
      <c r="C11" s="78" t="s">
        <v>46</v>
      </c>
      <c r="D11" s="79" t="s">
        <v>242</v>
      </c>
      <c r="E11" s="75"/>
      <c r="F11" s="75">
        <f>2460/2</f>
        <v>1230</v>
      </c>
    </row>
    <row r="12" spans="1:6" x14ac:dyDescent="0.25">
      <c r="A12" s="200"/>
      <c r="B12" s="202" t="str">
        <f>$B$8</f>
        <v>Role and Contribution Narrative</v>
      </c>
      <c r="C12" s="203"/>
      <c r="D12" s="203"/>
      <c r="E12" s="203"/>
      <c r="F12" s="204"/>
    </row>
    <row r="13" spans="1:6" ht="39.75" customHeight="1" thickBot="1" x14ac:dyDescent="0.3">
      <c r="A13" s="201"/>
      <c r="B13" s="205" t="s">
        <v>243</v>
      </c>
      <c r="C13" s="206"/>
      <c r="D13" s="206"/>
      <c r="E13" s="206"/>
      <c r="F13" s="207"/>
    </row>
    <row r="14" spans="1:6" ht="32.25" customHeight="1" x14ac:dyDescent="0.25">
      <c r="A14" s="199">
        <v>3</v>
      </c>
      <c r="B14" s="64" t="str">
        <f>$B$6</f>
        <v>Name or Contact</v>
      </c>
      <c r="C14" s="64" t="str">
        <f>$C$6</f>
        <v>Title</v>
      </c>
      <c r="D14" s="65" t="str">
        <f>$D$6</f>
        <v>Organization</v>
      </c>
      <c r="E14" s="66" t="str">
        <f>$E$6</f>
        <v>Donated Funds or Value of Services</v>
      </c>
      <c r="F14" s="66" t="str">
        <f>$F$6</f>
        <v>Estimated Cost (if any)</v>
      </c>
    </row>
    <row r="15" spans="1:6" ht="31.5" x14ac:dyDescent="0.25">
      <c r="A15" s="200"/>
      <c r="B15" s="77" t="s">
        <v>230</v>
      </c>
      <c r="C15" s="78" t="s">
        <v>57</v>
      </c>
      <c r="D15" s="79" t="s">
        <v>231</v>
      </c>
      <c r="E15" s="75"/>
      <c r="F15" s="75"/>
    </row>
    <row r="16" spans="1:6" x14ac:dyDescent="0.25">
      <c r="A16" s="200"/>
      <c r="B16" s="202" t="str">
        <f>$B$8</f>
        <v>Role and Contribution Narrative</v>
      </c>
      <c r="C16" s="203"/>
      <c r="D16" s="203"/>
      <c r="E16" s="203"/>
      <c r="F16" s="204"/>
    </row>
    <row r="17" spans="1:6" ht="39.75" customHeight="1" thickBot="1" x14ac:dyDescent="0.3">
      <c r="A17" s="201"/>
      <c r="B17" s="205" t="s">
        <v>58</v>
      </c>
      <c r="C17" s="206"/>
      <c r="D17" s="206"/>
      <c r="E17" s="206"/>
      <c r="F17" s="207"/>
    </row>
    <row r="18" spans="1:6" ht="32.25" customHeight="1" x14ac:dyDescent="0.25">
      <c r="A18" s="199">
        <v>4</v>
      </c>
      <c r="B18" s="64" t="str">
        <f>$B$6</f>
        <v>Name or Contact</v>
      </c>
      <c r="C18" s="64" t="str">
        <f>$C$6</f>
        <v>Title</v>
      </c>
      <c r="D18" s="65" t="str">
        <f>$D$6</f>
        <v>Organization</v>
      </c>
      <c r="E18" s="66" t="str">
        <f>$E$6</f>
        <v>Donated Funds or Value of Services</v>
      </c>
      <c r="F18" s="66" t="str">
        <f>$F$6</f>
        <v>Estimated Cost (if any)</v>
      </c>
    </row>
    <row r="19" spans="1:6" ht="47.25" x14ac:dyDescent="0.25">
      <c r="A19" s="200"/>
      <c r="B19" s="77" t="s">
        <v>15</v>
      </c>
      <c r="C19" s="78" t="s">
        <v>59</v>
      </c>
      <c r="D19" s="79" t="s">
        <v>231</v>
      </c>
      <c r="E19" s="75"/>
      <c r="F19" s="75"/>
    </row>
    <row r="20" spans="1:6" x14ac:dyDescent="0.25">
      <c r="A20" s="200"/>
      <c r="B20" s="202" t="str">
        <f>$B$8</f>
        <v>Role and Contribution Narrative</v>
      </c>
      <c r="C20" s="203"/>
      <c r="D20" s="203"/>
      <c r="E20" s="203"/>
      <c r="F20" s="204"/>
    </row>
    <row r="21" spans="1:6" ht="39.75" customHeight="1" thickBot="1" x14ac:dyDescent="0.3">
      <c r="A21" s="201"/>
      <c r="B21" s="205" t="s">
        <v>60</v>
      </c>
      <c r="C21" s="206"/>
      <c r="D21" s="206"/>
      <c r="E21" s="206"/>
      <c r="F21" s="207"/>
    </row>
    <row r="22" spans="1:6" ht="32.25" customHeight="1" x14ac:dyDescent="0.25">
      <c r="A22" s="199">
        <v>5</v>
      </c>
      <c r="B22" s="64" t="str">
        <f>$B$6</f>
        <v>Name or Contact</v>
      </c>
      <c r="C22" s="64" t="str">
        <f>$C$6</f>
        <v>Title</v>
      </c>
      <c r="D22" s="65" t="str">
        <f>$D$6</f>
        <v>Organization</v>
      </c>
      <c r="E22" s="66" t="str">
        <f>$E$6</f>
        <v>Donated Funds or Value of Services</v>
      </c>
      <c r="F22" s="66" t="str">
        <f>$F$6</f>
        <v>Estimated Cost (if any)</v>
      </c>
    </row>
    <row r="23" spans="1:6" ht="31.5" x14ac:dyDescent="0.25">
      <c r="A23" s="200"/>
      <c r="B23" s="77" t="s">
        <v>15</v>
      </c>
      <c r="C23" s="78" t="s">
        <v>61</v>
      </c>
      <c r="D23" s="79" t="s">
        <v>232</v>
      </c>
      <c r="E23" s="75"/>
      <c r="F23" s="75">
        <f>2460/2</f>
        <v>1230</v>
      </c>
    </row>
    <row r="24" spans="1:6" x14ac:dyDescent="0.25">
      <c r="A24" s="200"/>
      <c r="B24" s="202" t="str">
        <f>$B$8</f>
        <v>Role and Contribution Narrative</v>
      </c>
      <c r="C24" s="203"/>
      <c r="D24" s="203"/>
      <c r="E24" s="203"/>
      <c r="F24" s="204"/>
    </row>
    <row r="25" spans="1:6" ht="39.75" customHeight="1" thickBot="1" x14ac:dyDescent="0.3">
      <c r="A25" s="201"/>
      <c r="B25" s="205" t="s">
        <v>233</v>
      </c>
      <c r="C25" s="206"/>
      <c r="D25" s="206"/>
      <c r="E25" s="206"/>
      <c r="F25" s="207"/>
    </row>
    <row r="26" spans="1:6" ht="32.25" customHeight="1" x14ac:dyDescent="0.25">
      <c r="A26" s="199">
        <v>6</v>
      </c>
      <c r="B26" s="64" t="str">
        <f>$B$6</f>
        <v>Name or Contact</v>
      </c>
      <c r="C26" s="64" t="str">
        <f>$C$6</f>
        <v>Title</v>
      </c>
      <c r="D26" s="65" t="str">
        <f>$D$6</f>
        <v>Organization</v>
      </c>
      <c r="E26" s="66" t="str">
        <f>$E$6</f>
        <v>Donated Funds or Value of Services</v>
      </c>
      <c r="F26" s="66" t="str">
        <f>$F$6</f>
        <v>Estimated Cost (if any)</v>
      </c>
    </row>
    <row r="27" spans="1:6" ht="31.5" x14ac:dyDescent="0.25">
      <c r="A27" s="200"/>
      <c r="B27" s="77" t="s">
        <v>15</v>
      </c>
      <c r="C27" s="78" t="s">
        <v>62</v>
      </c>
      <c r="D27" s="79" t="s">
        <v>234</v>
      </c>
      <c r="E27" s="75"/>
      <c r="F27" s="75">
        <f>2500/3</f>
        <v>833.33333333333337</v>
      </c>
    </row>
    <row r="28" spans="1:6" x14ac:dyDescent="0.25">
      <c r="A28" s="200"/>
      <c r="B28" s="202" t="str">
        <f>$B$8</f>
        <v>Role and Contribution Narrative</v>
      </c>
      <c r="C28" s="203"/>
      <c r="D28" s="203"/>
      <c r="E28" s="203"/>
      <c r="F28" s="204"/>
    </row>
    <row r="29" spans="1:6" ht="44.1" customHeight="1" thickBot="1" x14ac:dyDescent="0.3">
      <c r="A29" s="201"/>
      <c r="B29" s="205" t="s">
        <v>235</v>
      </c>
      <c r="C29" s="206"/>
      <c r="D29" s="206"/>
      <c r="E29" s="206"/>
      <c r="F29" s="207"/>
    </row>
    <row r="30" spans="1:6" ht="32.25" customHeight="1" x14ac:dyDescent="0.25">
      <c r="A30" s="199">
        <v>7</v>
      </c>
      <c r="B30" s="64" t="str">
        <f>$B$6</f>
        <v>Name or Contact</v>
      </c>
      <c r="C30" s="64" t="str">
        <f>$C$6</f>
        <v>Title</v>
      </c>
      <c r="D30" s="65" t="str">
        <f>$D$6</f>
        <v>Organization</v>
      </c>
      <c r="E30" s="66" t="str">
        <f>$E$6</f>
        <v>Donated Funds or Value of Services</v>
      </c>
      <c r="F30" s="66" t="str">
        <f>$F$6</f>
        <v>Estimated Cost (if any)</v>
      </c>
    </row>
    <row r="31" spans="1:6" ht="31.5" x14ac:dyDescent="0.25">
      <c r="A31" s="200"/>
      <c r="B31" s="77" t="s">
        <v>15</v>
      </c>
      <c r="C31" s="78" t="s">
        <v>63</v>
      </c>
      <c r="D31" s="79" t="s">
        <v>236</v>
      </c>
      <c r="E31" s="75"/>
      <c r="F31" s="75"/>
    </row>
    <row r="32" spans="1:6" x14ac:dyDescent="0.25">
      <c r="A32" s="200"/>
      <c r="B32" s="202" t="str">
        <f>$B$8</f>
        <v>Role and Contribution Narrative</v>
      </c>
      <c r="C32" s="203"/>
      <c r="D32" s="203"/>
      <c r="E32" s="203"/>
      <c r="F32" s="204"/>
    </row>
    <row r="33" spans="1:6" ht="57.95" customHeight="1" thickBot="1" x14ac:dyDescent="0.3">
      <c r="A33" s="201"/>
      <c r="B33" s="205" t="s">
        <v>237</v>
      </c>
      <c r="C33" s="206"/>
      <c r="D33" s="206"/>
      <c r="E33" s="206"/>
      <c r="F33" s="207"/>
    </row>
    <row r="34" spans="1:6" ht="32.25" customHeight="1" x14ac:dyDescent="0.25">
      <c r="A34" s="199">
        <v>8</v>
      </c>
      <c r="B34" s="64" t="str">
        <f>$B$6</f>
        <v>Name or Contact</v>
      </c>
      <c r="C34" s="64" t="str">
        <f>$C$6</f>
        <v>Title</v>
      </c>
      <c r="D34" s="65" t="str">
        <f>$D$6</f>
        <v>Organization</v>
      </c>
      <c r="E34" s="66" t="str">
        <f>$E$6</f>
        <v>Donated Funds or Value of Services</v>
      </c>
      <c r="F34" s="66" t="str">
        <f>$F$6</f>
        <v>Estimated Cost (if any)</v>
      </c>
    </row>
    <row r="35" spans="1:6" ht="30" x14ac:dyDescent="0.25">
      <c r="A35" s="200"/>
      <c r="B35" s="77" t="s">
        <v>15</v>
      </c>
      <c r="C35" s="78" t="s">
        <v>64</v>
      </c>
      <c r="D35" s="79" t="s">
        <v>238</v>
      </c>
      <c r="E35" s="75"/>
      <c r="F35" s="75">
        <f>2500/3</f>
        <v>833.33333333333337</v>
      </c>
    </row>
    <row r="36" spans="1:6" x14ac:dyDescent="0.25">
      <c r="A36" s="200"/>
      <c r="B36" s="202" t="str">
        <f>$B$8</f>
        <v>Role and Contribution Narrative</v>
      </c>
      <c r="C36" s="203"/>
      <c r="D36" s="203"/>
      <c r="E36" s="203"/>
      <c r="F36" s="204"/>
    </row>
    <row r="37" spans="1:6" ht="39.75" customHeight="1" thickBot="1" x14ac:dyDescent="0.3">
      <c r="A37" s="201"/>
      <c r="B37" s="205" t="s">
        <v>239</v>
      </c>
      <c r="C37" s="206"/>
      <c r="D37" s="206"/>
      <c r="E37" s="206"/>
      <c r="F37" s="207"/>
    </row>
    <row r="38" spans="1:6" ht="32.25" customHeight="1" x14ac:dyDescent="0.25">
      <c r="A38" s="199">
        <v>9</v>
      </c>
      <c r="B38" s="64" t="str">
        <f>$B$6</f>
        <v>Name or Contact</v>
      </c>
      <c r="C38" s="64" t="str">
        <f>$C$6</f>
        <v>Title</v>
      </c>
      <c r="D38" s="65" t="str">
        <f>$D$6</f>
        <v>Organization</v>
      </c>
      <c r="E38" s="66" t="str">
        <f>$E$6</f>
        <v>Donated Funds or Value of Services</v>
      </c>
      <c r="F38" s="66" t="str">
        <f>$F$6</f>
        <v>Estimated Cost (if any)</v>
      </c>
    </row>
    <row r="39" spans="1:6" ht="31.5" x14ac:dyDescent="0.25">
      <c r="A39" s="200"/>
      <c r="B39" s="116" t="s">
        <v>15</v>
      </c>
      <c r="C39" s="117" t="s">
        <v>65</v>
      </c>
      <c r="D39" s="118" t="s">
        <v>240</v>
      </c>
      <c r="E39" s="119"/>
      <c r="F39" s="119">
        <v>833.33</v>
      </c>
    </row>
    <row r="40" spans="1:6" x14ac:dyDescent="0.25">
      <c r="A40" s="200"/>
      <c r="B40" s="202" t="str">
        <f>$B$8</f>
        <v>Role and Contribution Narrative</v>
      </c>
      <c r="C40" s="203"/>
      <c r="D40" s="203"/>
      <c r="E40" s="203"/>
      <c r="F40" s="204"/>
    </row>
    <row r="41" spans="1:6" ht="39.75" customHeight="1" thickBot="1" x14ac:dyDescent="0.3">
      <c r="A41" s="201"/>
      <c r="B41" s="205" t="s">
        <v>241</v>
      </c>
      <c r="C41" s="206"/>
      <c r="D41" s="206"/>
      <c r="E41" s="206"/>
      <c r="F41" s="207"/>
    </row>
    <row r="42" spans="1:6" ht="32.25" customHeight="1" x14ac:dyDescent="0.25">
      <c r="A42" s="199">
        <v>10</v>
      </c>
      <c r="B42" s="64" t="str">
        <f>$B$6</f>
        <v>Name or Contact</v>
      </c>
      <c r="C42" s="64" t="str">
        <f>$C$6</f>
        <v>Title</v>
      </c>
      <c r="D42" s="65" t="str">
        <f>$D$6</f>
        <v>Organization</v>
      </c>
      <c r="E42" s="66" t="str">
        <f>$E$6</f>
        <v>Donated Funds or Value of Services</v>
      </c>
      <c r="F42" s="66" t="str">
        <f>$F$6</f>
        <v>Estimated Cost (if any)</v>
      </c>
    </row>
    <row r="43" spans="1:6" ht="15.75" x14ac:dyDescent="0.25">
      <c r="A43" s="200"/>
      <c r="B43" s="77"/>
      <c r="C43" s="78"/>
      <c r="D43" s="79"/>
      <c r="E43" s="75"/>
      <c r="F43" s="75"/>
    </row>
    <row r="44" spans="1:6" x14ac:dyDescent="0.25">
      <c r="A44" s="200"/>
      <c r="B44" s="202" t="str">
        <f>$B$8</f>
        <v>Role and Contribution Narrative</v>
      </c>
      <c r="C44" s="203"/>
      <c r="D44" s="203"/>
      <c r="E44" s="203"/>
      <c r="F44" s="204"/>
    </row>
    <row r="45" spans="1:6" ht="39.75" customHeight="1" thickBot="1" x14ac:dyDescent="0.3">
      <c r="A45" s="201"/>
      <c r="B45" s="205"/>
      <c r="C45" s="206"/>
      <c r="D45" s="206"/>
      <c r="E45" s="206"/>
      <c r="F45" s="207"/>
    </row>
  </sheetData>
  <sheetProtection algorithmName="SHA-512" hashValue="fs4clPYfhZ4EfkMK+++CRfQ6ifvoEWj6Wny7eXZW+tyvJstqqgVlygbaQWSLdS03kY8KfOpMbQ6700JBJNzsOQ==" saltValue="YqKeIBCdfmKPhS1gF6m0Xw==" spinCount="100000" sheet="1" formatColumns="0" formatRows="0" selectLockedCells="1"/>
  <mergeCells count="37">
    <mergeCell ref="B9:F9"/>
    <mergeCell ref="A6:A9"/>
    <mergeCell ref="A3:B3"/>
    <mergeCell ref="A1:F1"/>
    <mergeCell ref="A2:F2"/>
    <mergeCell ref="C4:F4"/>
    <mergeCell ref="C3:F3"/>
    <mergeCell ref="A4:B4"/>
    <mergeCell ref="A5:F5"/>
    <mergeCell ref="B8:F8"/>
    <mergeCell ref="A10:A13"/>
    <mergeCell ref="B12:F12"/>
    <mergeCell ref="B13:F13"/>
    <mergeCell ref="A14:A17"/>
    <mergeCell ref="B16:F16"/>
    <mergeCell ref="B17:F17"/>
    <mergeCell ref="A18:A21"/>
    <mergeCell ref="B20:F20"/>
    <mergeCell ref="B21:F21"/>
    <mergeCell ref="A22:A25"/>
    <mergeCell ref="B24:F24"/>
    <mergeCell ref="B25:F25"/>
    <mergeCell ref="A26:A29"/>
    <mergeCell ref="B28:F28"/>
    <mergeCell ref="B29:F29"/>
    <mergeCell ref="A30:A33"/>
    <mergeCell ref="B32:F32"/>
    <mergeCell ref="B33:F33"/>
    <mergeCell ref="A42:A45"/>
    <mergeCell ref="B44:F44"/>
    <mergeCell ref="B45:F45"/>
    <mergeCell ref="A34:A37"/>
    <mergeCell ref="B36:F36"/>
    <mergeCell ref="B37:F37"/>
    <mergeCell ref="A38:A41"/>
    <mergeCell ref="B40:F40"/>
    <mergeCell ref="B41:F41"/>
  </mergeCells>
  <pageMargins left="0.7" right="0.7" top="0.75" bottom="0.75" header="0.3" footer="0.3"/>
  <pageSetup scale="69" fitToHeight="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9EFEE5-7725-4085-9867-522C745FB412}">
  <sheetPr>
    <pageSetUpPr fitToPage="1"/>
  </sheetPr>
  <dimension ref="A1:B55"/>
  <sheetViews>
    <sheetView zoomScale="200" zoomScaleNormal="200" workbookViewId="0">
      <selection activeCell="B54" sqref="B54"/>
    </sheetView>
  </sheetViews>
  <sheetFormatPr defaultColWidth="8.85546875" defaultRowHeight="15" x14ac:dyDescent="0.25"/>
  <cols>
    <col min="1" max="1" width="21.42578125" customWidth="1"/>
    <col min="2" max="2" width="80.28515625" customWidth="1"/>
  </cols>
  <sheetData>
    <row r="1" spans="1:2" ht="21" customHeight="1" x14ac:dyDescent="0.25">
      <c r="A1" s="197" t="str">
        <f>'Table A-Staffing'!A2</f>
        <v>FY2023 National Summer Transportation Institute (NSTI) Program</v>
      </c>
      <c r="B1" s="197"/>
    </row>
    <row r="2" spans="1:2" ht="21" customHeight="1" x14ac:dyDescent="0.25">
      <c r="A2" s="198" t="s">
        <v>66</v>
      </c>
      <c r="B2" s="198"/>
    </row>
    <row r="3" spans="1:2" ht="18.75" x14ac:dyDescent="0.25">
      <c r="A3" s="127" t="s">
        <v>41</v>
      </c>
      <c r="B3" s="128" t="str">
        <f>IF('Table A-Staffing'!E4="","",'Table A-Staffing'!E4)</f>
        <v>Alabama</v>
      </c>
    </row>
    <row r="4" spans="1:2" ht="18.75" x14ac:dyDescent="0.25">
      <c r="A4" s="127" t="s">
        <v>7</v>
      </c>
      <c r="B4" s="128" t="str">
        <f>IF('Table A-Staffing'!C5="","",'Table A-Staffing'!C5)</f>
        <v>State University</v>
      </c>
    </row>
    <row r="5" spans="1:2" ht="66.75" customHeight="1" x14ac:dyDescent="0.25">
      <c r="A5" s="217" t="s">
        <v>67</v>
      </c>
      <c r="B5" s="218"/>
    </row>
    <row r="6" spans="1:2" ht="15.75" x14ac:dyDescent="0.25">
      <c r="A6" s="67" t="s">
        <v>68</v>
      </c>
      <c r="B6" s="76" t="s">
        <v>69</v>
      </c>
    </row>
    <row r="7" spans="1:2" ht="15.75" x14ac:dyDescent="0.25">
      <c r="A7" s="67" t="s">
        <v>70</v>
      </c>
      <c r="B7" s="76" t="s">
        <v>71</v>
      </c>
    </row>
    <row r="8" spans="1:2" ht="48.75" customHeight="1" x14ac:dyDescent="0.25">
      <c r="A8" s="67" t="s">
        <v>72</v>
      </c>
      <c r="B8" s="76" t="s">
        <v>73</v>
      </c>
    </row>
    <row r="9" spans="1:2" ht="15.75" x14ac:dyDescent="0.25">
      <c r="A9" s="68" t="s">
        <v>74</v>
      </c>
      <c r="B9" s="76" t="s">
        <v>75</v>
      </c>
    </row>
    <row r="10" spans="1:2" ht="4.5" customHeight="1" x14ac:dyDescent="0.25">
      <c r="A10" s="69"/>
      <c r="B10" s="71"/>
    </row>
    <row r="11" spans="1:2" ht="15.75" x14ac:dyDescent="0.25">
      <c r="A11" s="67" t="s">
        <v>76</v>
      </c>
      <c r="B11" s="76" t="s">
        <v>77</v>
      </c>
    </row>
    <row r="12" spans="1:2" ht="15.75" x14ac:dyDescent="0.25">
      <c r="A12" s="67" t="s">
        <v>70</v>
      </c>
      <c r="B12" s="76" t="s">
        <v>244</v>
      </c>
    </row>
    <row r="13" spans="1:2" ht="48.75" customHeight="1" x14ac:dyDescent="0.25">
      <c r="A13" s="67" t="s">
        <v>72</v>
      </c>
      <c r="B13" s="76" t="s">
        <v>78</v>
      </c>
    </row>
    <row r="14" spans="1:2" ht="15.75" x14ac:dyDescent="0.25">
      <c r="A14" s="68" t="s">
        <v>74</v>
      </c>
      <c r="B14" s="76" t="s">
        <v>79</v>
      </c>
    </row>
    <row r="15" spans="1:2" ht="4.5" customHeight="1" x14ac:dyDescent="0.25">
      <c r="A15" s="69"/>
      <c r="B15" s="71"/>
    </row>
    <row r="16" spans="1:2" ht="15.75" x14ac:dyDescent="0.25">
      <c r="A16" s="67" t="s">
        <v>80</v>
      </c>
      <c r="B16" s="76" t="s">
        <v>81</v>
      </c>
    </row>
    <row r="17" spans="1:2" ht="15.75" x14ac:dyDescent="0.25">
      <c r="A17" s="67" t="s">
        <v>70</v>
      </c>
      <c r="B17" s="76" t="s">
        <v>82</v>
      </c>
    </row>
    <row r="18" spans="1:2" ht="48.75" customHeight="1" x14ac:dyDescent="0.25">
      <c r="A18" s="67" t="s">
        <v>72</v>
      </c>
      <c r="B18" s="76" t="s">
        <v>83</v>
      </c>
    </row>
    <row r="19" spans="1:2" ht="15.75" x14ac:dyDescent="0.25">
      <c r="A19" s="68" t="s">
        <v>74</v>
      </c>
      <c r="B19" s="76" t="s">
        <v>84</v>
      </c>
    </row>
    <row r="20" spans="1:2" ht="4.5" customHeight="1" x14ac:dyDescent="0.25">
      <c r="A20" s="69"/>
      <c r="B20" s="71"/>
    </row>
    <row r="21" spans="1:2" ht="15.75" x14ac:dyDescent="0.25">
      <c r="A21" s="67" t="s">
        <v>85</v>
      </c>
      <c r="B21" s="76" t="s">
        <v>86</v>
      </c>
    </row>
    <row r="22" spans="1:2" ht="25.5" x14ac:dyDescent="0.25">
      <c r="A22" s="67" t="s">
        <v>70</v>
      </c>
      <c r="B22" s="76" t="s">
        <v>87</v>
      </c>
    </row>
    <row r="23" spans="1:2" ht="48.75" customHeight="1" x14ac:dyDescent="0.25">
      <c r="A23" s="67" t="s">
        <v>72</v>
      </c>
      <c r="B23" s="76" t="s">
        <v>88</v>
      </c>
    </row>
    <row r="24" spans="1:2" ht="15.75" x14ac:dyDescent="0.25">
      <c r="A24" s="68" t="s">
        <v>74</v>
      </c>
      <c r="B24" s="76" t="s">
        <v>89</v>
      </c>
    </row>
    <row r="25" spans="1:2" ht="4.5" customHeight="1" x14ac:dyDescent="0.25">
      <c r="A25" s="69"/>
      <c r="B25" s="71"/>
    </row>
    <row r="26" spans="1:2" ht="15.75" x14ac:dyDescent="0.25">
      <c r="A26" s="67" t="s">
        <v>90</v>
      </c>
      <c r="B26" s="120" t="s">
        <v>91</v>
      </c>
    </row>
    <row r="27" spans="1:2" ht="15.75" x14ac:dyDescent="0.25">
      <c r="A27" s="67" t="s">
        <v>70</v>
      </c>
      <c r="B27" s="121" t="s">
        <v>92</v>
      </c>
    </row>
    <row r="28" spans="1:2" ht="48.75" customHeight="1" x14ac:dyDescent="0.25">
      <c r="A28" s="67" t="s">
        <v>72</v>
      </c>
      <c r="B28" s="121" t="s">
        <v>93</v>
      </c>
    </row>
    <row r="29" spans="1:2" ht="15.75" x14ac:dyDescent="0.25">
      <c r="A29" s="68" t="s">
        <v>74</v>
      </c>
      <c r="B29" s="121" t="s">
        <v>94</v>
      </c>
    </row>
    <row r="30" spans="1:2" ht="4.5" customHeight="1" x14ac:dyDescent="0.25">
      <c r="A30" s="69"/>
      <c r="B30" s="71"/>
    </row>
    <row r="31" spans="1:2" ht="15.75" x14ac:dyDescent="0.25">
      <c r="A31" s="67" t="s">
        <v>95</v>
      </c>
      <c r="B31" s="76" t="s">
        <v>96</v>
      </c>
    </row>
    <row r="32" spans="1:2" ht="15.75" x14ac:dyDescent="0.25">
      <c r="A32" s="67" t="s">
        <v>70</v>
      </c>
      <c r="B32" s="76" t="s">
        <v>97</v>
      </c>
    </row>
    <row r="33" spans="1:2" ht="48.75" customHeight="1" x14ac:dyDescent="0.25">
      <c r="A33" s="67" t="s">
        <v>72</v>
      </c>
      <c r="B33" s="76" t="s">
        <v>98</v>
      </c>
    </row>
    <row r="34" spans="1:2" ht="15.75" x14ac:dyDescent="0.25">
      <c r="A34" s="68" t="s">
        <v>74</v>
      </c>
      <c r="B34" s="76" t="s">
        <v>99</v>
      </c>
    </row>
    <row r="35" spans="1:2" ht="4.5" customHeight="1" x14ac:dyDescent="0.25">
      <c r="A35" s="70"/>
      <c r="B35" s="71"/>
    </row>
    <row r="36" spans="1:2" ht="15.75" x14ac:dyDescent="0.25">
      <c r="A36" s="67" t="s">
        <v>100</v>
      </c>
      <c r="B36" s="76" t="s">
        <v>101</v>
      </c>
    </row>
    <row r="37" spans="1:2" ht="15.75" x14ac:dyDescent="0.25">
      <c r="A37" s="67" t="s">
        <v>70</v>
      </c>
      <c r="B37" s="76" t="s">
        <v>102</v>
      </c>
    </row>
    <row r="38" spans="1:2" ht="48.75" customHeight="1" x14ac:dyDescent="0.25">
      <c r="A38" s="67" t="s">
        <v>72</v>
      </c>
      <c r="B38" s="76" t="s">
        <v>103</v>
      </c>
    </row>
    <row r="39" spans="1:2" ht="15.75" x14ac:dyDescent="0.25">
      <c r="A39" s="68" t="s">
        <v>74</v>
      </c>
      <c r="B39" s="76" t="s">
        <v>104</v>
      </c>
    </row>
    <row r="40" spans="1:2" ht="4.5" customHeight="1" x14ac:dyDescent="0.25">
      <c r="A40" s="70"/>
      <c r="B40" s="71"/>
    </row>
    <row r="41" spans="1:2" ht="15.75" x14ac:dyDescent="0.25">
      <c r="A41" s="67" t="s">
        <v>105</v>
      </c>
      <c r="B41" s="76" t="s">
        <v>106</v>
      </c>
    </row>
    <row r="42" spans="1:2" ht="15.75" x14ac:dyDescent="0.25">
      <c r="A42" s="67" t="s">
        <v>70</v>
      </c>
      <c r="B42" s="76" t="s">
        <v>107</v>
      </c>
    </row>
    <row r="43" spans="1:2" ht="48.75" customHeight="1" x14ac:dyDescent="0.25">
      <c r="A43" s="67" t="s">
        <v>72</v>
      </c>
      <c r="B43" s="76" t="s">
        <v>108</v>
      </c>
    </row>
    <row r="44" spans="1:2" ht="15.75" x14ac:dyDescent="0.25">
      <c r="A44" s="68" t="s">
        <v>74</v>
      </c>
      <c r="B44" s="76" t="s">
        <v>99</v>
      </c>
    </row>
    <row r="45" spans="1:2" ht="4.5" customHeight="1" x14ac:dyDescent="0.25">
      <c r="A45" s="70"/>
      <c r="B45" s="71"/>
    </row>
    <row r="46" spans="1:2" ht="15.75" x14ac:dyDescent="0.25">
      <c r="A46" s="67" t="s">
        <v>109</v>
      </c>
      <c r="B46" s="76" t="s">
        <v>110</v>
      </c>
    </row>
    <row r="47" spans="1:2" ht="15.75" x14ac:dyDescent="0.25">
      <c r="A47" s="67" t="s">
        <v>70</v>
      </c>
      <c r="B47" s="76" t="s">
        <v>111</v>
      </c>
    </row>
    <row r="48" spans="1:2" ht="48.75" customHeight="1" x14ac:dyDescent="0.25">
      <c r="A48" s="67" t="s">
        <v>72</v>
      </c>
      <c r="B48" s="76" t="s">
        <v>112</v>
      </c>
    </row>
    <row r="49" spans="1:2" ht="15.75" x14ac:dyDescent="0.25">
      <c r="A49" s="68" t="s">
        <v>74</v>
      </c>
      <c r="B49" s="76" t="s">
        <v>113</v>
      </c>
    </row>
    <row r="50" spans="1:2" ht="4.5" customHeight="1" x14ac:dyDescent="0.25">
      <c r="A50" s="70"/>
      <c r="B50" s="71"/>
    </row>
    <row r="51" spans="1:2" ht="15.75" x14ac:dyDescent="0.25">
      <c r="A51" s="67" t="s">
        <v>114</v>
      </c>
      <c r="B51" s="76" t="s">
        <v>115</v>
      </c>
    </row>
    <row r="52" spans="1:2" ht="15.75" x14ac:dyDescent="0.25">
      <c r="A52" s="67" t="s">
        <v>70</v>
      </c>
      <c r="B52" s="76" t="s">
        <v>116</v>
      </c>
    </row>
    <row r="53" spans="1:2" ht="48.75" customHeight="1" x14ac:dyDescent="0.25">
      <c r="A53" s="67" t="s">
        <v>72</v>
      </c>
      <c r="B53" s="76" t="s">
        <v>245</v>
      </c>
    </row>
    <row r="54" spans="1:2" ht="15.75" x14ac:dyDescent="0.25">
      <c r="A54" s="68" t="s">
        <v>74</v>
      </c>
      <c r="B54" s="76" t="s">
        <v>117</v>
      </c>
    </row>
    <row r="55" spans="1:2" ht="4.5" customHeight="1" x14ac:dyDescent="0.25">
      <c r="A55" s="111"/>
      <c r="B55" s="112"/>
    </row>
  </sheetData>
  <sheetProtection algorithmName="SHA-512" hashValue="mFs5YgoxoFH1ZIvGtWIyIM1P2xm8NYI1QOZovc6GB6zGu3nTzt+bVp0w+z/ixEzFl22cHllHiWFEIITizTPZKg==" saltValue="vBmdbMrk1zmxU6qvedK3zw==" spinCount="100000" sheet="1" objects="1" scenarios="1" formatColumns="0" formatRows="0" selectLockedCells="1"/>
  <mergeCells count="3">
    <mergeCell ref="A1:B1"/>
    <mergeCell ref="A2:B2"/>
    <mergeCell ref="A5:B5"/>
  </mergeCells>
  <pageMargins left="0.7" right="0.7" top="0.75" bottom="0.75" header="0.3" footer="0.3"/>
  <pageSetup scale="88" fitToHeight="0"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FFFCA-384E-4362-A0DF-78F58861D9C7}">
  <sheetPr codeName="Sheet5">
    <pageSetUpPr fitToPage="1"/>
  </sheetPr>
  <dimension ref="A1:M185"/>
  <sheetViews>
    <sheetView zoomScale="120" zoomScaleNormal="120" workbookViewId="0">
      <selection sqref="A1:L1"/>
    </sheetView>
  </sheetViews>
  <sheetFormatPr defaultColWidth="9" defaultRowHeight="15.75" x14ac:dyDescent="0.25"/>
  <cols>
    <col min="1" max="1" width="3.140625" style="7" customWidth="1"/>
    <col min="2" max="2" width="19.7109375" style="7" customWidth="1"/>
    <col min="3" max="3" width="7.42578125" style="7" customWidth="1"/>
    <col min="4" max="4" width="11.42578125" style="7" bestFit="1" customWidth="1"/>
    <col min="5" max="5" width="11.28515625" style="13" customWidth="1"/>
    <col min="6" max="6" width="10.28515625" style="13" customWidth="1"/>
    <col min="7" max="7" width="16.42578125" style="13" bestFit="1" customWidth="1"/>
    <col min="8" max="9" width="16.42578125" style="27" bestFit="1" customWidth="1"/>
    <col min="10" max="10" width="18.28515625" style="27" bestFit="1" customWidth="1"/>
    <col min="11" max="11" width="8.140625" style="27" customWidth="1"/>
    <col min="12" max="12" width="20.42578125" style="27" customWidth="1"/>
    <col min="13" max="14" width="9" style="21" customWidth="1"/>
    <col min="15" max="16384" width="9" style="21"/>
  </cols>
  <sheetData>
    <row r="1" spans="1:12" s="19" customFormat="1" ht="21" customHeight="1" x14ac:dyDescent="0.25">
      <c r="A1" s="197" t="str">
        <f>'Table A-Staffing'!A2</f>
        <v>FY2023 National Summer Transportation Institute (NSTI) Program</v>
      </c>
      <c r="B1" s="197"/>
      <c r="C1" s="197"/>
      <c r="D1" s="197"/>
      <c r="E1" s="197"/>
      <c r="F1" s="197"/>
      <c r="G1" s="197"/>
      <c r="H1" s="197"/>
      <c r="I1" s="197"/>
      <c r="J1" s="197"/>
      <c r="K1" s="197"/>
      <c r="L1" s="197"/>
    </row>
    <row r="2" spans="1:12" s="19" customFormat="1" ht="21" customHeight="1" x14ac:dyDescent="0.25">
      <c r="A2" s="198" t="s">
        <v>118</v>
      </c>
      <c r="B2" s="198"/>
      <c r="C2" s="198"/>
      <c r="D2" s="198"/>
      <c r="E2" s="198"/>
      <c r="F2" s="198"/>
      <c r="G2" s="198"/>
      <c r="H2" s="198"/>
      <c r="I2" s="198"/>
      <c r="J2" s="198"/>
      <c r="K2" s="198"/>
      <c r="L2" s="198"/>
    </row>
    <row r="3" spans="1:12" s="7" customFormat="1" ht="36.75" customHeight="1" x14ac:dyDescent="0.25">
      <c r="A3" s="370" t="s">
        <v>119</v>
      </c>
      <c r="B3" s="371"/>
      <c r="C3" s="370" t="s">
        <v>120</v>
      </c>
      <c r="D3" s="371"/>
      <c r="E3" s="18" t="s">
        <v>121</v>
      </c>
      <c r="F3" s="132" t="s">
        <v>122</v>
      </c>
      <c r="G3" s="395" t="s">
        <v>123</v>
      </c>
      <c r="H3" s="396"/>
      <c r="I3" s="396"/>
      <c r="J3" s="397"/>
      <c r="K3" s="133" t="s">
        <v>124</v>
      </c>
      <c r="L3" s="18" t="s">
        <v>125</v>
      </c>
    </row>
    <row r="4" spans="1:12" s="7" customFormat="1" ht="33" customHeight="1" x14ac:dyDescent="0.3">
      <c r="A4" s="391" t="s">
        <v>126</v>
      </c>
      <c r="B4" s="392"/>
      <c r="C4" s="372">
        <v>20.204999999999998</v>
      </c>
      <c r="D4" s="373"/>
      <c r="E4" s="30">
        <v>2023</v>
      </c>
      <c r="F4" s="134" t="str">
        <f>IF('Table A-Staffing'!C4="","",'Table A-Staffing'!C4)</f>
        <v>AL</v>
      </c>
      <c r="G4" s="372" t="str">
        <f>IF('Table A-Staffing'!C5="","",'Table A-Staffing'!C5)</f>
        <v>State University</v>
      </c>
      <c r="H4" s="398"/>
      <c r="I4" s="398"/>
      <c r="J4" s="373"/>
      <c r="K4" s="114"/>
      <c r="L4" s="104">
        <v>44943</v>
      </c>
    </row>
    <row r="5" spans="1:12" s="7" customFormat="1" ht="6" customHeight="1" x14ac:dyDescent="0.25">
      <c r="A5" s="3"/>
      <c r="B5" s="3"/>
      <c r="C5" s="3"/>
      <c r="D5" s="3"/>
      <c r="E5" s="4"/>
      <c r="F5" s="4"/>
      <c r="G5" s="4"/>
      <c r="H5" s="5"/>
      <c r="I5" s="5"/>
      <c r="J5" s="5"/>
      <c r="K5" s="5"/>
      <c r="L5" s="4"/>
    </row>
    <row r="6" spans="1:12" s="20" customFormat="1" ht="21" x14ac:dyDescent="0.35">
      <c r="A6" s="358" t="s">
        <v>127</v>
      </c>
      <c r="B6" s="358"/>
      <c r="C6" s="358"/>
      <c r="D6" s="358"/>
      <c r="E6" s="358"/>
      <c r="F6" s="358"/>
      <c r="G6" s="358"/>
      <c r="H6" s="358"/>
      <c r="I6" s="358"/>
      <c r="J6" s="358"/>
      <c r="K6" s="358"/>
      <c r="L6" s="358"/>
    </row>
    <row r="7" spans="1:12" s="7" customFormat="1" ht="30" customHeight="1" x14ac:dyDescent="0.25">
      <c r="A7" s="393" t="s">
        <v>128</v>
      </c>
      <c r="B7" s="393"/>
      <c r="C7" s="384" t="s">
        <v>129</v>
      </c>
      <c r="D7" s="385"/>
      <c r="E7" s="385"/>
      <c r="F7" s="382" t="s">
        <v>130</v>
      </c>
      <c r="G7" s="383"/>
      <c r="H7" s="237" t="s">
        <v>131</v>
      </c>
      <c r="I7" s="238"/>
      <c r="J7" s="6" t="s">
        <v>132</v>
      </c>
      <c r="K7" s="237" t="s">
        <v>133</v>
      </c>
      <c r="L7" s="238"/>
    </row>
    <row r="8" spans="1:12" s="7" customFormat="1" ht="31.5" customHeight="1" x14ac:dyDescent="0.35">
      <c r="A8" s="394">
        <f>ROUNDUP(E16,0)</f>
        <v>43000</v>
      </c>
      <c r="B8" s="394"/>
      <c r="C8" s="386">
        <v>0</v>
      </c>
      <c r="D8" s="387"/>
      <c r="E8" s="388"/>
      <c r="F8" s="389">
        <v>0</v>
      </c>
      <c r="G8" s="390"/>
      <c r="H8" s="380">
        <v>0</v>
      </c>
      <c r="I8" s="381"/>
      <c r="J8" s="105">
        <v>0</v>
      </c>
      <c r="K8" s="239">
        <f>SUM(A8:J8)</f>
        <v>43000</v>
      </c>
      <c r="L8" s="240"/>
    </row>
    <row r="9" spans="1:12" ht="5.25" customHeight="1" x14ac:dyDescent="0.25">
      <c r="A9" s="1"/>
      <c r="B9" s="1"/>
      <c r="C9" s="1"/>
      <c r="D9" s="1"/>
      <c r="E9" s="2"/>
      <c r="F9" s="2"/>
      <c r="G9" s="2"/>
      <c r="H9" s="2"/>
      <c r="I9" s="2"/>
      <c r="J9" s="2"/>
      <c r="K9" s="2"/>
      <c r="L9" s="2"/>
    </row>
    <row r="10" spans="1:12" ht="21" x14ac:dyDescent="0.35">
      <c r="A10" s="358" t="s">
        <v>134</v>
      </c>
      <c r="B10" s="358"/>
      <c r="C10" s="358"/>
      <c r="D10" s="358"/>
      <c r="E10" s="358"/>
      <c r="F10" s="358"/>
      <c r="G10" s="358"/>
      <c r="H10" s="358"/>
      <c r="I10" s="358"/>
      <c r="J10" s="358"/>
      <c r="K10" s="358"/>
      <c r="L10" s="358"/>
    </row>
    <row r="11" spans="1:12" x14ac:dyDescent="0.25">
      <c r="A11" s="359" t="s">
        <v>135</v>
      </c>
      <c r="B11" s="360"/>
      <c r="C11" s="360"/>
      <c r="D11" s="361"/>
      <c r="E11" s="365" t="s">
        <v>136</v>
      </c>
      <c r="F11" s="366"/>
      <c r="G11" s="366"/>
      <c r="H11" s="366"/>
      <c r="I11" s="366"/>
      <c r="J11" s="366"/>
      <c r="K11" s="366"/>
      <c r="L11" s="367"/>
    </row>
    <row r="12" spans="1:12" ht="18.75" x14ac:dyDescent="0.25">
      <c r="A12" s="362"/>
      <c r="B12" s="363"/>
      <c r="C12" s="363"/>
      <c r="D12" s="364"/>
      <c r="E12" s="374" t="s">
        <v>137</v>
      </c>
      <c r="F12" s="375"/>
      <c r="G12" s="56" t="s">
        <v>138</v>
      </c>
      <c r="H12" s="57" t="s">
        <v>139</v>
      </c>
      <c r="I12" s="57" t="s">
        <v>140</v>
      </c>
      <c r="J12" s="56" t="s">
        <v>141</v>
      </c>
      <c r="K12" s="245" t="s">
        <v>133</v>
      </c>
      <c r="L12" s="246"/>
    </row>
    <row r="13" spans="1:12" ht="28.5" customHeight="1" x14ac:dyDescent="0.3">
      <c r="A13" s="369" t="s">
        <v>142</v>
      </c>
      <c r="B13" s="369"/>
      <c r="C13" s="369"/>
      <c r="D13" s="369"/>
      <c r="E13" s="326">
        <f>E35+E51+E59+E67+E75+E83+E91+E99</f>
        <v>14095</v>
      </c>
      <c r="F13" s="327"/>
      <c r="G13" s="31">
        <f>G35+G51+G59+G67+G75+G83+G91+G99</f>
        <v>0</v>
      </c>
      <c r="H13" s="31">
        <f>H35+H51+H59+H67+H75+H83+H91+H99</f>
        <v>0</v>
      </c>
      <c r="I13" s="31">
        <f>I35+I51+I59+I67+I75+I83+I91+I99</f>
        <v>0</v>
      </c>
      <c r="J13" s="31">
        <f>J35+J51+J59+J67+J75+J83+J91+J99</f>
        <v>0</v>
      </c>
      <c r="K13" s="243">
        <f>SUM(E13:J13)</f>
        <v>14095</v>
      </c>
      <c r="L13" s="244"/>
    </row>
    <row r="14" spans="1:12" ht="28.5" customHeight="1" x14ac:dyDescent="0.3">
      <c r="A14" s="369" t="s">
        <v>143</v>
      </c>
      <c r="B14" s="369"/>
      <c r="C14" s="369"/>
      <c r="D14" s="369"/>
      <c r="E14" s="326">
        <f>E108+E116+E124+E134</f>
        <v>27495</v>
      </c>
      <c r="F14" s="327"/>
      <c r="G14" s="31">
        <f>G108+G116+G124+G134</f>
        <v>0</v>
      </c>
      <c r="H14" s="31">
        <f>H108+H116+H124+H134</f>
        <v>0</v>
      </c>
      <c r="I14" s="31">
        <f>I108+I116+I124+I134</f>
        <v>0</v>
      </c>
      <c r="J14" s="31">
        <f>J108+J116+J124+J134</f>
        <v>0</v>
      </c>
      <c r="K14" s="243">
        <f>SUM(E14:J14)</f>
        <v>27495</v>
      </c>
      <c r="L14" s="244"/>
    </row>
    <row r="15" spans="1:12" ht="28.5" customHeight="1" x14ac:dyDescent="0.3">
      <c r="A15" s="369" t="s">
        <v>144</v>
      </c>
      <c r="B15" s="369"/>
      <c r="C15" s="369"/>
      <c r="D15" s="369"/>
      <c r="E15" s="326">
        <f>E144</f>
        <v>1410</v>
      </c>
      <c r="F15" s="327"/>
      <c r="G15" s="31">
        <f>G144</f>
        <v>0</v>
      </c>
      <c r="H15" s="31">
        <f t="shared" ref="H15:J15" si="0">H144</f>
        <v>0</v>
      </c>
      <c r="I15" s="31">
        <f t="shared" si="0"/>
        <v>0</v>
      </c>
      <c r="J15" s="31">
        <f t="shared" si="0"/>
        <v>0</v>
      </c>
      <c r="K15" s="243">
        <f>SUM(E15:J15)</f>
        <v>1410</v>
      </c>
      <c r="L15" s="244"/>
    </row>
    <row r="16" spans="1:12" ht="28.5" customHeight="1" x14ac:dyDescent="0.35">
      <c r="A16" s="368" t="s">
        <v>145</v>
      </c>
      <c r="B16" s="368"/>
      <c r="C16" s="368"/>
      <c r="D16" s="368"/>
      <c r="E16" s="328">
        <f>SUM(E13:F15)</f>
        <v>43000</v>
      </c>
      <c r="F16" s="329"/>
      <c r="G16" s="32">
        <f>SUM(G13:G15)</f>
        <v>0</v>
      </c>
      <c r="H16" s="32">
        <f>SUM(H13:H15)</f>
        <v>0</v>
      </c>
      <c r="I16" s="32">
        <f t="shared" ref="I16:J16" si="1">SUM(I13:I15)</f>
        <v>0</v>
      </c>
      <c r="J16" s="32">
        <f t="shared" si="1"/>
        <v>0</v>
      </c>
      <c r="K16" s="241">
        <f>SUM(K13:L15)</f>
        <v>43000</v>
      </c>
      <c r="L16" s="242"/>
    </row>
    <row r="17" spans="1:13" ht="6.75" customHeight="1" x14ac:dyDescent="0.25">
      <c r="A17" s="1"/>
      <c r="B17" s="1"/>
      <c r="C17" s="1"/>
      <c r="D17" s="1"/>
      <c r="E17" s="2"/>
      <c r="F17" s="2"/>
      <c r="G17" s="2"/>
      <c r="H17" s="2"/>
      <c r="I17" s="2"/>
      <c r="J17" s="2"/>
      <c r="K17" s="2"/>
      <c r="L17" s="2"/>
    </row>
    <row r="18" spans="1:13" s="7" customFormat="1" ht="21" x14ac:dyDescent="0.35">
      <c r="A18" s="358" t="s">
        <v>146</v>
      </c>
      <c r="B18" s="358"/>
      <c r="C18" s="358"/>
      <c r="D18" s="358"/>
      <c r="E18" s="358"/>
      <c r="F18" s="358"/>
      <c r="G18" s="358"/>
      <c r="H18" s="358"/>
      <c r="I18" s="358"/>
      <c r="J18" s="358"/>
      <c r="K18" s="358"/>
      <c r="L18" s="358"/>
    </row>
    <row r="19" spans="1:13" s="7" customFormat="1" ht="18.75" x14ac:dyDescent="0.3">
      <c r="A19" s="349" t="s">
        <v>135</v>
      </c>
      <c r="B19" s="350"/>
      <c r="C19" s="350"/>
      <c r="D19" s="351"/>
      <c r="E19" s="343" t="s">
        <v>136</v>
      </c>
      <c r="F19" s="344"/>
      <c r="G19" s="344"/>
      <c r="H19" s="344"/>
      <c r="I19" s="344"/>
      <c r="J19" s="344"/>
      <c r="K19" s="344"/>
      <c r="L19" s="345"/>
    </row>
    <row r="20" spans="1:13" s="7" customFormat="1" ht="36" customHeight="1" x14ac:dyDescent="0.25">
      <c r="A20" s="352"/>
      <c r="B20" s="353"/>
      <c r="C20" s="353"/>
      <c r="D20" s="354"/>
      <c r="E20" s="374" t="s">
        <v>147</v>
      </c>
      <c r="F20" s="375"/>
      <c r="G20" s="56" t="s">
        <v>138</v>
      </c>
      <c r="H20" s="57" t="s">
        <v>139</v>
      </c>
      <c r="I20" s="57" t="s">
        <v>140</v>
      </c>
      <c r="J20" s="56" t="s">
        <v>141</v>
      </c>
      <c r="K20" s="245" t="s">
        <v>133</v>
      </c>
      <c r="L20" s="246"/>
    </row>
    <row r="21" spans="1:13" s="7" customFormat="1" x14ac:dyDescent="0.25">
      <c r="A21" s="330" t="s">
        <v>148</v>
      </c>
      <c r="B21" s="331"/>
      <c r="C21" s="331"/>
      <c r="D21" s="331"/>
      <c r="E21" s="331"/>
      <c r="F21" s="331"/>
      <c r="G21" s="331"/>
      <c r="H21" s="331"/>
      <c r="I21" s="331"/>
      <c r="J21" s="331"/>
      <c r="K21" s="331"/>
      <c r="L21" s="332"/>
    </row>
    <row r="22" spans="1:13" s="7" customFormat="1" ht="15.75" customHeight="1" x14ac:dyDescent="0.25">
      <c r="A22" s="113" t="s">
        <v>149</v>
      </c>
      <c r="B22" s="50"/>
      <c r="C22" s="50"/>
      <c r="D22" s="50"/>
      <c r="E22" s="51"/>
      <c r="F22" s="51"/>
      <c r="G22" s="51"/>
      <c r="H22" s="51"/>
      <c r="I22" s="51"/>
      <c r="J22" s="51"/>
      <c r="K22" s="51"/>
      <c r="L22" s="52"/>
      <c r="M22" s="22"/>
    </row>
    <row r="23" spans="1:13" s="7" customFormat="1" ht="72" customHeight="1" x14ac:dyDescent="0.25">
      <c r="A23" s="377" t="s">
        <v>150</v>
      </c>
      <c r="B23" s="378"/>
      <c r="C23" s="378"/>
      <c r="D23" s="378"/>
      <c r="E23" s="378"/>
      <c r="F23" s="378"/>
      <c r="G23" s="378"/>
      <c r="H23" s="378"/>
      <c r="I23" s="378"/>
      <c r="J23" s="378"/>
      <c r="K23" s="378"/>
      <c r="L23" s="379"/>
      <c r="M23" s="22"/>
    </row>
    <row r="24" spans="1:13" s="7" customFormat="1" ht="15.75" customHeight="1" x14ac:dyDescent="0.25">
      <c r="A24" s="324" t="s">
        <v>151</v>
      </c>
      <c r="B24" s="376"/>
      <c r="C24" s="33" t="s">
        <v>152</v>
      </c>
      <c r="D24" s="33" t="s">
        <v>153</v>
      </c>
      <c r="E24" s="319" t="s">
        <v>154</v>
      </c>
      <c r="F24" s="320"/>
      <c r="G24" s="320"/>
      <c r="H24" s="320"/>
      <c r="I24" s="320"/>
      <c r="J24" s="321"/>
      <c r="K24" s="233" t="s">
        <v>133</v>
      </c>
      <c r="L24" s="234"/>
      <c r="M24" s="22"/>
    </row>
    <row r="25" spans="1:13" s="7" customFormat="1" ht="15.75" customHeight="1" x14ac:dyDescent="0.25">
      <c r="A25" s="85">
        <f>'Table A-Staffing'!A10</f>
        <v>1</v>
      </c>
      <c r="B25" s="86" t="str">
        <f>IF('Table A-Staffing'!D10=0, "", 'Table A-Staffing'!D10)</f>
        <v>Lead Instructional Facilitator</v>
      </c>
      <c r="C25" s="87">
        <f>IF(B25="", "",'Table A-Staffing'!L10)</f>
        <v>60</v>
      </c>
      <c r="D25" s="88">
        <f>IF(B25="", "",'Table A-Staffing'!N10)</f>
        <v>1500</v>
      </c>
      <c r="E25" s="318">
        <f>D25</f>
        <v>1500</v>
      </c>
      <c r="F25" s="250"/>
      <c r="G25" s="106"/>
      <c r="H25" s="106"/>
      <c r="I25" s="106"/>
      <c r="J25" s="106"/>
      <c r="K25" s="247">
        <f t="shared" ref="K25:K34" si="2">IF(B25="", "", SUM(E25:J25))</f>
        <v>1500</v>
      </c>
      <c r="L25" s="248"/>
      <c r="M25" s="22"/>
    </row>
    <row r="26" spans="1:13" s="7" customFormat="1" ht="15.75" customHeight="1" x14ac:dyDescent="0.25">
      <c r="A26" s="85">
        <f>'Table A-Staffing'!A13</f>
        <v>2</v>
      </c>
      <c r="B26" s="86" t="str">
        <f>IF('Table A-Staffing'!D13=0, "", 'Table A-Staffing'!D13)</f>
        <v>4 Day Counselors</v>
      </c>
      <c r="C26" s="87">
        <f>IF(B26="", "",'Table A-Staffing'!L13)</f>
        <v>160</v>
      </c>
      <c r="D26" s="88">
        <f>IF(B26="", "",'Table A-Staffing'!N13)</f>
        <v>2400</v>
      </c>
      <c r="E26" s="318">
        <f t="shared" ref="E26:E32" si="3">D26</f>
        <v>2400</v>
      </c>
      <c r="F26" s="250"/>
      <c r="G26" s="106"/>
      <c r="H26" s="106"/>
      <c r="I26" s="106"/>
      <c r="J26" s="106"/>
      <c r="K26" s="247">
        <f t="shared" si="2"/>
        <v>2400</v>
      </c>
      <c r="L26" s="248"/>
      <c r="M26" s="22"/>
    </row>
    <row r="27" spans="1:13" s="7" customFormat="1" ht="15.75" customHeight="1" x14ac:dyDescent="0.25">
      <c r="A27" s="85">
        <f>'Table A-Staffing'!A16</f>
        <v>3</v>
      </c>
      <c r="B27" s="86" t="str">
        <f>IF('Table A-Staffing'!D16=0, "", 'Table A-Staffing'!D16)</f>
        <v>1 Resident Night Manager</v>
      </c>
      <c r="C27" s="87">
        <f>IF(B27="", "",'Table A-Staffing'!L16)</f>
        <v>40</v>
      </c>
      <c r="D27" s="88">
        <f>IF(B27="", "",'Table A-Staffing'!N16)</f>
        <v>720</v>
      </c>
      <c r="E27" s="318">
        <f t="shared" si="3"/>
        <v>720</v>
      </c>
      <c r="F27" s="250"/>
      <c r="G27" s="106"/>
      <c r="H27" s="106"/>
      <c r="I27" s="106"/>
      <c r="J27" s="106"/>
      <c r="K27" s="247">
        <f t="shared" si="2"/>
        <v>720</v>
      </c>
      <c r="L27" s="248"/>
      <c r="M27" s="22"/>
    </row>
    <row r="28" spans="1:13" s="7" customFormat="1" ht="15.75" customHeight="1" x14ac:dyDescent="0.25">
      <c r="A28" s="85">
        <f>'Table A-Staffing'!A19</f>
        <v>4</v>
      </c>
      <c r="B28" s="86" t="str">
        <f>IF('Table A-Staffing'!D19=0, "", 'Table A-Staffing'!D19)</f>
        <v>3 Resident Night Counselors</v>
      </c>
      <c r="C28" s="87">
        <f>IF(B28="", "",'Table A-Staffing'!L19)</f>
        <v>120</v>
      </c>
      <c r="D28" s="88">
        <f>IF(B28="", "",'Table A-Staffing'!N19)</f>
        <v>1800</v>
      </c>
      <c r="E28" s="318">
        <f t="shared" si="3"/>
        <v>1800</v>
      </c>
      <c r="F28" s="250"/>
      <c r="G28" s="106"/>
      <c r="H28" s="106"/>
      <c r="I28" s="106"/>
      <c r="J28" s="106"/>
      <c r="K28" s="247">
        <f t="shared" si="2"/>
        <v>1800</v>
      </c>
      <c r="L28" s="248"/>
      <c r="M28" s="22"/>
    </row>
    <row r="29" spans="1:13" s="7" customFormat="1" ht="15.75" customHeight="1" x14ac:dyDescent="0.25">
      <c r="A29" s="85">
        <f>'Table A-Staffing'!A22</f>
        <v>5</v>
      </c>
      <c r="B29" s="86" t="str">
        <f>IF('Table A-Staffing'!D22=0, "", 'Table A-Staffing'!D22)</f>
        <v/>
      </c>
      <c r="C29" s="87" t="str">
        <f>IF(B29="", "",'Table A-Staffing'!L22)</f>
        <v/>
      </c>
      <c r="D29" s="88" t="str">
        <f>IF(B29="", "",'Table A-Staffing'!N22)</f>
        <v/>
      </c>
      <c r="E29" s="318" t="str">
        <f t="shared" si="3"/>
        <v/>
      </c>
      <c r="F29" s="250"/>
      <c r="G29" s="106"/>
      <c r="H29" s="106"/>
      <c r="I29" s="106"/>
      <c r="J29" s="106"/>
      <c r="K29" s="247" t="str">
        <f t="shared" si="2"/>
        <v/>
      </c>
      <c r="L29" s="248"/>
      <c r="M29" s="22"/>
    </row>
    <row r="30" spans="1:13" s="7" customFormat="1" ht="15.75" customHeight="1" x14ac:dyDescent="0.25">
      <c r="A30" s="85">
        <f>'Table A-Staffing'!A25</f>
        <v>6</v>
      </c>
      <c r="B30" s="86" t="str">
        <f>IF('Table A-Staffing'!D25=0, "", 'Table A-Staffing'!D25)</f>
        <v/>
      </c>
      <c r="C30" s="87" t="str">
        <f>IF(B30="", "",'Table A-Staffing'!L25)</f>
        <v/>
      </c>
      <c r="D30" s="88" t="str">
        <f>IF(B30="", "",'Table A-Staffing'!N25)</f>
        <v/>
      </c>
      <c r="E30" s="318" t="str">
        <f t="shared" si="3"/>
        <v/>
      </c>
      <c r="F30" s="250"/>
      <c r="G30" s="106"/>
      <c r="H30" s="106"/>
      <c r="I30" s="106"/>
      <c r="J30" s="106"/>
      <c r="K30" s="247" t="str">
        <f t="shared" si="2"/>
        <v/>
      </c>
      <c r="L30" s="248"/>
      <c r="M30" s="22"/>
    </row>
    <row r="31" spans="1:13" s="7" customFormat="1" ht="15.75" customHeight="1" x14ac:dyDescent="0.25">
      <c r="A31" s="85">
        <f>'Table A-Staffing'!A28</f>
        <v>7</v>
      </c>
      <c r="B31" s="86" t="str">
        <f>IF('Table A-Staffing'!D28=0, "", 'Table A-Staffing'!D28)</f>
        <v/>
      </c>
      <c r="C31" s="87" t="str">
        <f>IF(B31="", "",'Table A-Staffing'!L28)</f>
        <v/>
      </c>
      <c r="D31" s="88" t="str">
        <f>IF(B31="", "",'Table A-Staffing'!N28)</f>
        <v/>
      </c>
      <c r="E31" s="318" t="str">
        <f t="shared" si="3"/>
        <v/>
      </c>
      <c r="F31" s="250"/>
      <c r="G31" s="106"/>
      <c r="H31" s="106"/>
      <c r="I31" s="106"/>
      <c r="J31" s="106"/>
      <c r="K31" s="247" t="str">
        <f t="shared" si="2"/>
        <v/>
      </c>
      <c r="L31" s="248"/>
      <c r="M31" s="22"/>
    </row>
    <row r="32" spans="1:13" s="7" customFormat="1" ht="15.75" customHeight="1" x14ac:dyDescent="0.25">
      <c r="A32" s="85">
        <f>'Table A-Staffing'!A31</f>
        <v>8</v>
      </c>
      <c r="B32" s="86" t="str">
        <f>IF('Table A-Staffing'!D31=0, "", 'Table A-Staffing'!D31)</f>
        <v/>
      </c>
      <c r="C32" s="87" t="str">
        <f>IF(B32="", "",'Table A-Staffing'!L31)</f>
        <v/>
      </c>
      <c r="D32" s="88" t="str">
        <f>IF(B32="", "",'Table A-Staffing'!N31)</f>
        <v/>
      </c>
      <c r="E32" s="318" t="str">
        <f t="shared" si="3"/>
        <v/>
      </c>
      <c r="F32" s="250"/>
      <c r="G32" s="106"/>
      <c r="H32" s="106"/>
      <c r="I32" s="106"/>
      <c r="J32" s="106"/>
      <c r="K32" s="247" t="str">
        <f t="shared" si="2"/>
        <v/>
      </c>
      <c r="L32" s="248"/>
      <c r="M32" s="22"/>
    </row>
    <row r="33" spans="1:13" s="7" customFormat="1" ht="15.75" customHeight="1" x14ac:dyDescent="0.25">
      <c r="A33" s="85">
        <f>'Table A-Staffing'!A34</f>
        <v>9</v>
      </c>
      <c r="B33" s="86" t="str">
        <f>IF('Table A-Staffing'!D34=0, "", 'Table A-Staffing'!D34)</f>
        <v/>
      </c>
      <c r="C33" s="87" t="str">
        <f>IF(B33="", "",'Table A-Staffing'!L34)</f>
        <v/>
      </c>
      <c r="D33" s="88" t="str">
        <f>IF(B33="", "",'Table A-Staffing'!N34)</f>
        <v/>
      </c>
      <c r="E33" s="318"/>
      <c r="F33" s="250"/>
      <c r="G33" s="106"/>
      <c r="H33" s="106"/>
      <c r="I33" s="106"/>
      <c r="J33" s="106"/>
      <c r="K33" s="247" t="str">
        <f t="shared" si="2"/>
        <v/>
      </c>
      <c r="L33" s="248"/>
      <c r="M33" s="22"/>
    </row>
    <row r="34" spans="1:13" s="7" customFormat="1" ht="15.75" customHeight="1" x14ac:dyDescent="0.25">
      <c r="A34" s="85">
        <f>'Table A-Staffing'!A37</f>
        <v>10</v>
      </c>
      <c r="B34" s="86" t="str">
        <f>IF('Table A-Staffing'!D37=0, "", 'Table A-Staffing'!D37)</f>
        <v/>
      </c>
      <c r="C34" s="87" t="str">
        <f>IF(B34="", "",'Table A-Staffing'!L37)</f>
        <v/>
      </c>
      <c r="D34" s="88" t="str">
        <f>IF(B34="", "",'Table A-Staffing'!N37)</f>
        <v/>
      </c>
      <c r="E34" s="318"/>
      <c r="F34" s="250"/>
      <c r="G34" s="106"/>
      <c r="H34" s="106"/>
      <c r="I34" s="106"/>
      <c r="J34" s="106"/>
      <c r="K34" s="247" t="str">
        <f t="shared" si="2"/>
        <v/>
      </c>
      <c r="L34" s="248"/>
      <c r="M34" s="22"/>
    </row>
    <row r="35" spans="1:13" s="7" customFormat="1" ht="15.75" customHeight="1" thickBot="1" x14ac:dyDescent="0.3">
      <c r="A35" s="355" t="s">
        <v>155</v>
      </c>
      <c r="B35" s="356"/>
      <c r="C35" s="356"/>
      <c r="D35" s="357"/>
      <c r="E35" s="316">
        <f>SUM(E25:F34)</f>
        <v>6420</v>
      </c>
      <c r="F35" s="317"/>
      <c r="G35" s="23">
        <f>SUM(G25:G34)</f>
        <v>0</v>
      </c>
      <c r="H35" s="23">
        <f t="shared" ref="H35:J35" si="4">SUM(H25:H34)</f>
        <v>0</v>
      </c>
      <c r="I35" s="23">
        <f t="shared" si="4"/>
        <v>0</v>
      </c>
      <c r="J35" s="23">
        <f t="shared" si="4"/>
        <v>0</v>
      </c>
      <c r="K35" s="219">
        <f>SUM(K25:L34)</f>
        <v>6420</v>
      </c>
      <c r="L35" s="220"/>
      <c r="M35" s="22"/>
    </row>
    <row r="36" spans="1:13" s="7" customFormat="1" ht="15.75" customHeight="1" x14ac:dyDescent="0.25">
      <c r="A36" s="46" t="s">
        <v>156</v>
      </c>
      <c r="B36" s="40"/>
      <c r="C36" s="40"/>
      <c r="D36" s="40"/>
      <c r="E36" s="47"/>
      <c r="F36" s="47"/>
      <c r="G36" s="47"/>
      <c r="H36" s="48"/>
      <c r="I36" s="47"/>
      <c r="J36" s="47"/>
      <c r="K36" s="47"/>
      <c r="L36" s="49"/>
    </row>
    <row r="37" spans="1:13" s="7" customFormat="1" ht="78.75" customHeight="1" x14ac:dyDescent="0.25">
      <c r="A37" s="311" t="s">
        <v>157</v>
      </c>
      <c r="B37" s="322"/>
      <c r="C37" s="322"/>
      <c r="D37" s="322"/>
      <c r="E37" s="322"/>
      <c r="F37" s="322"/>
      <c r="G37" s="322"/>
      <c r="H37" s="322"/>
      <c r="I37" s="322"/>
      <c r="J37" s="322"/>
      <c r="K37" s="322"/>
      <c r="L37" s="323"/>
    </row>
    <row r="38" spans="1:13" s="7" customFormat="1" x14ac:dyDescent="0.25">
      <c r="A38" s="290" t="s">
        <v>158</v>
      </c>
      <c r="B38" s="291"/>
      <c r="C38" s="291"/>
      <c r="D38" s="291"/>
      <c r="E38" s="291"/>
      <c r="F38" s="291"/>
      <c r="G38" s="291"/>
      <c r="H38" s="291"/>
      <c r="I38" s="291"/>
      <c r="J38" s="291"/>
      <c r="K38" s="291"/>
      <c r="L38" s="292"/>
    </row>
    <row r="39" spans="1:13" s="7" customFormat="1" ht="63" customHeight="1" x14ac:dyDescent="0.25">
      <c r="A39" s="293" t="s">
        <v>249</v>
      </c>
      <c r="B39" s="294"/>
      <c r="C39" s="294"/>
      <c r="D39" s="294"/>
      <c r="E39" s="294"/>
      <c r="F39" s="294"/>
      <c r="G39" s="294"/>
      <c r="H39" s="294"/>
      <c r="I39" s="294"/>
      <c r="J39" s="294"/>
      <c r="K39" s="294"/>
      <c r="L39" s="295"/>
    </row>
    <row r="40" spans="1:13" s="7" customFormat="1" ht="15.75" customHeight="1" x14ac:dyDescent="0.25">
      <c r="A40" s="324" t="s">
        <v>151</v>
      </c>
      <c r="B40" s="325"/>
      <c r="C40" s="33" t="s">
        <v>159</v>
      </c>
      <c r="D40" s="34" t="s">
        <v>153</v>
      </c>
      <c r="E40" s="233" t="s">
        <v>147</v>
      </c>
      <c r="F40" s="234"/>
      <c r="G40" s="35" t="s">
        <v>138</v>
      </c>
      <c r="H40" s="35" t="s">
        <v>139</v>
      </c>
      <c r="I40" s="35" t="s">
        <v>140</v>
      </c>
      <c r="J40" s="35" t="s">
        <v>141</v>
      </c>
      <c r="K40" s="233" t="s">
        <v>133</v>
      </c>
      <c r="L40" s="234"/>
      <c r="M40" s="22"/>
    </row>
    <row r="41" spans="1:13" s="7" customFormat="1" ht="15.75" customHeight="1" x14ac:dyDescent="0.25">
      <c r="A41" s="85">
        <f>'Table A-Staffing'!A10</f>
        <v>1</v>
      </c>
      <c r="B41" s="89" t="str">
        <f>IF('Table A-Staffing'!D10=0, "", 'Table A-Staffing'!D10)</f>
        <v>Lead Instructional Facilitator</v>
      </c>
      <c r="C41" s="107">
        <v>0.35020000000000001</v>
      </c>
      <c r="D41" s="90">
        <f t="shared" ref="D41:D48" si="5">IF(B41="", "",D25*C41)</f>
        <v>525.30000000000007</v>
      </c>
      <c r="E41" s="288">
        <f>ROUND(D41, 0)</f>
        <v>525</v>
      </c>
      <c r="F41" s="289"/>
      <c r="G41" s="125"/>
      <c r="H41" s="125"/>
      <c r="I41" s="125"/>
      <c r="J41" s="125"/>
      <c r="K41" s="221">
        <f t="shared" ref="K41:K50" si="6">IF(B41="", "", SUM(E41:J41))</f>
        <v>525</v>
      </c>
      <c r="L41" s="222"/>
      <c r="M41" s="22"/>
    </row>
    <row r="42" spans="1:13" s="7" customFormat="1" ht="15.75" customHeight="1" x14ac:dyDescent="0.25">
      <c r="A42" s="85">
        <f>'Table A-Staffing'!A13</f>
        <v>2</v>
      </c>
      <c r="B42" s="89" t="str">
        <f>IF('Table A-Staffing'!D13=0, "", 'Table A-Staffing'!D13)</f>
        <v>4 Day Counselors</v>
      </c>
      <c r="C42" s="107">
        <v>2.06E-2</v>
      </c>
      <c r="D42" s="90">
        <f t="shared" si="5"/>
        <v>49.44</v>
      </c>
      <c r="E42" s="288">
        <f>ROUND(D42, 0)-1</f>
        <v>48</v>
      </c>
      <c r="F42" s="289"/>
      <c r="G42" s="125"/>
      <c r="H42" s="125"/>
      <c r="I42" s="125"/>
      <c r="J42" s="125"/>
      <c r="K42" s="221">
        <f t="shared" si="6"/>
        <v>48</v>
      </c>
      <c r="L42" s="222"/>
      <c r="M42" s="22"/>
    </row>
    <row r="43" spans="1:13" s="7" customFormat="1" ht="15.75" customHeight="1" x14ac:dyDescent="0.25">
      <c r="A43" s="85">
        <f>'Table A-Staffing'!A16</f>
        <v>3</v>
      </c>
      <c r="B43" s="89" t="str">
        <f>IF('Table A-Staffing'!D16=0, "", 'Table A-Staffing'!D16)</f>
        <v>1 Resident Night Manager</v>
      </c>
      <c r="C43" s="107">
        <v>2.06E-2</v>
      </c>
      <c r="D43" s="90">
        <f t="shared" si="5"/>
        <v>14.832000000000001</v>
      </c>
      <c r="E43" s="288">
        <f t="shared" ref="E43" si="7">ROUND(D43, 0)</f>
        <v>15</v>
      </c>
      <c r="F43" s="289"/>
      <c r="G43" s="125"/>
      <c r="H43" s="125"/>
      <c r="I43" s="125"/>
      <c r="J43" s="125"/>
      <c r="K43" s="221">
        <f t="shared" si="6"/>
        <v>15</v>
      </c>
      <c r="L43" s="222"/>
      <c r="M43" s="22"/>
    </row>
    <row r="44" spans="1:13" s="7" customFormat="1" ht="15.75" customHeight="1" x14ac:dyDescent="0.25">
      <c r="A44" s="85">
        <f>'Table A-Staffing'!A19</f>
        <v>4</v>
      </c>
      <c r="B44" s="89" t="str">
        <f>IF('Table A-Staffing'!D19=0, "", 'Table A-Staffing'!D19)</f>
        <v>3 Resident Night Counselors</v>
      </c>
      <c r="C44" s="107">
        <v>2.06E-2</v>
      </c>
      <c r="D44" s="90">
        <f t="shared" si="5"/>
        <v>37.08</v>
      </c>
      <c r="E44" s="288">
        <f>ROUND(D44, 0)-1</f>
        <v>36</v>
      </c>
      <c r="F44" s="289"/>
      <c r="G44" s="125"/>
      <c r="H44" s="125"/>
      <c r="I44" s="125"/>
      <c r="J44" s="125"/>
      <c r="K44" s="221">
        <f t="shared" si="6"/>
        <v>36</v>
      </c>
      <c r="L44" s="222"/>
      <c r="M44" s="22"/>
    </row>
    <row r="45" spans="1:13" s="7" customFormat="1" ht="15.75" customHeight="1" x14ac:dyDescent="0.25">
      <c r="A45" s="85">
        <f>'Table A-Staffing'!A22</f>
        <v>5</v>
      </c>
      <c r="B45" s="89" t="str">
        <f>IF('Table A-Staffing'!D22=0, "", 'Table A-Staffing'!D22)</f>
        <v/>
      </c>
      <c r="C45" s="107"/>
      <c r="D45" s="90" t="str">
        <f t="shared" si="5"/>
        <v/>
      </c>
      <c r="E45" s="288" t="str">
        <f t="shared" ref="E45:E48" si="8">D45</f>
        <v/>
      </c>
      <c r="F45" s="289"/>
      <c r="G45" s="125"/>
      <c r="H45" s="125"/>
      <c r="I45" s="125"/>
      <c r="J45" s="125"/>
      <c r="K45" s="221" t="str">
        <f t="shared" si="6"/>
        <v/>
      </c>
      <c r="L45" s="222"/>
      <c r="M45" s="22"/>
    </row>
    <row r="46" spans="1:13" s="7" customFormat="1" ht="15.75" customHeight="1" x14ac:dyDescent="0.25">
      <c r="A46" s="85">
        <f>'Table A-Staffing'!A25</f>
        <v>6</v>
      </c>
      <c r="B46" s="89" t="str">
        <f>IF('Table A-Staffing'!D25=0, "", 'Table A-Staffing'!D25)</f>
        <v/>
      </c>
      <c r="C46" s="107"/>
      <c r="D46" s="90" t="str">
        <f t="shared" si="5"/>
        <v/>
      </c>
      <c r="E46" s="288" t="str">
        <f t="shared" si="8"/>
        <v/>
      </c>
      <c r="F46" s="289"/>
      <c r="G46" s="125"/>
      <c r="H46" s="125"/>
      <c r="I46" s="125"/>
      <c r="J46" s="125"/>
      <c r="K46" s="221" t="str">
        <f t="shared" si="6"/>
        <v/>
      </c>
      <c r="L46" s="222"/>
      <c r="M46" s="22"/>
    </row>
    <row r="47" spans="1:13" s="7" customFormat="1" ht="15.75" customHeight="1" x14ac:dyDescent="0.25">
      <c r="A47" s="85">
        <f>'Table A-Staffing'!A28</f>
        <v>7</v>
      </c>
      <c r="B47" s="89" t="str">
        <f>IF('Table A-Staffing'!D28=0, "", 'Table A-Staffing'!D28)</f>
        <v/>
      </c>
      <c r="C47" s="107"/>
      <c r="D47" s="90" t="str">
        <f t="shared" si="5"/>
        <v/>
      </c>
      <c r="E47" s="288" t="str">
        <f t="shared" si="8"/>
        <v/>
      </c>
      <c r="F47" s="289"/>
      <c r="G47" s="125"/>
      <c r="H47" s="125"/>
      <c r="I47" s="125"/>
      <c r="J47" s="125"/>
      <c r="K47" s="221" t="str">
        <f t="shared" si="6"/>
        <v/>
      </c>
      <c r="L47" s="222"/>
      <c r="M47" s="22"/>
    </row>
    <row r="48" spans="1:13" s="7" customFormat="1" ht="15.75" customHeight="1" x14ac:dyDescent="0.25">
      <c r="A48" s="85">
        <f>'Table A-Staffing'!A31</f>
        <v>8</v>
      </c>
      <c r="B48" s="89" t="str">
        <f>IF('Table A-Staffing'!D31=0, "", 'Table A-Staffing'!D31)</f>
        <v/>
      </c>
      <c r="C48" s="107"/>
      <c r="D48" s="90" t="str">
        <f t="shared" si="5"/>
        <v/>
      </c>
      <c r="E48" s="288" t="str">
        <f t="shared" si="8"/>
        <v/>
      </c>
      <c r="F48" s="289"/>
      <c r="G48" s="125"/>
      <c r="H48" s="125"/>
      <c r="I48" s="125"/>
      <c r="J48" s="125"/>
      <c r="K48" s="221" t="str">
        <f t="shared" si="6"/>
        <v/>
      </c>
      <c r="L48" s="222"/>
      <c r="M48" s="22"/>
    </row>
    <row r="49" spans="1:13" s="7" customFormat="1" ht="15.75" customHeight="1" x14ac:dyDescent="0.25">
      <c r="A49" s="85">
        <f>'Table A-Staffing'!A34</f>
        <v>9</v>
      </c>
      <c r="B49" s="89" t="str">
        <f>IF('Table A-Staffing'!D34=0, "", 'Table A-Staffing'!D34)</f>
        <v/>
      </c>
      <c r="C49" s="107"/>
      <c r="D49" s="90" t="str">
        <f t="shared" ref="D49" si="9">IF(B49="", "",D33*C49)</f>
        <v/>
      </c>
      <c r="E49" s="288"/>
      <c r="F49" s="289"/>
      <c r="G49" s="125"/>
      <c r="H49" s="125"/>
      <c r="I49" s="125"/>
      <c r="J49" s="125"/>
      <c r="K49" s="221" t="str">
        <f t="shared" si="6"/>
        <v/>
      </c>
      <c r="L49" s="222"/>
      <c r="M49" s="22"/>
    </row>
    <row r="50" spans="1:13" s="7" customFormat="1" ht="15.75" customHeight="1" x14ac:dyDescent="0.25">
      <c r="A50" s="85">
        <f>'Table A-Staffing'!A37</f>
        <v>10</v>
      </c>
      <c r="B50" s="89" t="str">
        <f>IF('Table A-Staffing'!D37=0, "", 'Table A-Staffing'!D37)</f>
        <v/>
      </c>
      <c r="C50" s="107"/>
      <c r="D50" s="90" t="str">
        <f>IF(B50="", "",D34*C50)</f>
        <v/>
      </c>
      <c r="E50" s="288"/>
      <c r="F50" s="289"/>
      <c r="G50" s="125"/>
      <c r="H50" s="125"/>
      <c r="I50" s="125"/>
      <c r="J50" s="125"/>
      <c r="K50" s="221" t="str">
        <f t="shared" si="6"/>
        <v/>
      </c>
      <c r="L50" s="222"/>
      <c r="M50" s="22"/>
    </row>
    <row r="51" spans="1:13" s="7" customFormat="1" ht="15.75" customHeight="1" thickBot="1" x14ac:dyDescent="0.3">
      <c r="A51" s="337" t="s">
        <v>160</v>
      </c>
      <c r="B51" s="338"/>
      <c r="C51" s="338"/>
      <c r="D51" s="339"/>
      <c r="E51" s="307">
        <f>SUM(E41:F50)</f>
        <v>624</v>
      </c>
      <c r="F51" s="308"/>
      <c r="G51" s="38">
        <f>SUM(G41:G50)</f>
        <v>0</v>
      </c>
      <c r="H51" s="38">
        <f>SUM(H41:H50)</f>
        <v>0</v>
      </c>
      <c r="I51" s="38">
        <f>SUM(I41:I50)</f>
        <v>0</v>
      </c>
      <c r="J51" s="38">
        <f>SUM(J41:J50)</f>
        <v>0</v>
      </c>
      <c r="K51" s="227">
        <f>SUM(K41:L50)</f>
        <v>624</v>
      </c>
      <c r="L51" s="228"/>
    </row>
    <row r="52" spans="1:13" s="7" customFormat="1" ht="15.75" customHeight="1" x14ac:dyDescent="0.25">
      <c r="A52" s="39" t="s">
        <v>161</v>
      </c>
      <c r="B52" s="40"/>
      <c r="C52" s="40"/>
      <c r="D52" s="40"/>
      <c r="E52" s="235" t="s">
        <v>147</v>
      </c>
      <c r="F52" s="236"/>
      <c r="G52" s="42" t="s">
        <v>138</v>
      </c>
      <c r="H52" s="42" t="s">
        <v>139</v>
      </c>
      <c r="I52" s="42" t="s">
        <v>140</v>
      </c>
      <c r="J52" s="42" t="s">
        <v>141</v>
      </c>
      <c r="K52" s="235" t="s">
        <v>133</v>
      </c>
      <c r="L52" s="236"/>
    </row>
    <row r="53" spans="1:13" s="7" customFormat="1" ht="30" customHeight="1" x14ac:dyDescent="0.25">
      <c r="A53" s="311" t="s">
        <v>162</v>
      </c>
      <c r="B53" s="312"/>
      <c r="C53" s="312"/>
      <c r="D53" s="312"/>
      <c r="E53" s="312"/>
      <c r="F53" s="312"/>
      <c r="G53" s="312"/>
      <c r="H53" s="312"/>
      <c r="I53" s="312"/>
      <c r="J53" s="312"/>
      <c r="K53" s="312"/>
      <c r="L53" s="313"/>
    </row>
    <row r="54" spans="1:13" s="7" customFormat="1" x14ac:dyDescent="0.25">
      <c r="A54" s="290" t="s">
        <v>158</v>
      </c>
      <c r="B54" s="291"/>
      <c r="C54" s="291"/>
      <c r="D54" s="291"/>
      <c r="E54" s="291"/>
      <c r="F54" s="291"/>
      <c r="G54" s="291"/>
      <c r="H54" s="291"/>
      <c r="I54" s="291"/>
      <c r="J54" s="291"/>
      <c r="K54" s="291"/>
      <c r="L54" s="292"/>
    </row>
    <row r="55" spans="1:13" s="7" customFormat="1" ht="53.25" customHeight="1" x14ac:dyDescent="0.25">
      <c r="A55" s="293"/>
      <c r="B55" s="294"/>
      <c r="C55" s="294"/>
      <c r="D55" s="294"/>
      <c r="E55" s="294"/>
      <c r="F55" s="294"/>
      <c r="G55" s="294"/>
      <c r="H55" s="294"/>
      <c r="I55" s="294"/>
      <c r="J55" s="294"/>
      <c r="K55" s="294"/>
      <c r="L55" s="295"/>
    </row>
    <row r="56" spans="1:13" s="7" customFormat="1" ht="15.75" customHeight="1" x14ac:dyDescent="0.25">
      <c r="A56" s="299"/>
      <c r="B56" s="300"/>
      <c r="C56" s="300"/>
      <c r="D56" s="301"/>
      <c r="E56" s="288"/>
      <c r="F56" s="289"/>
      <c r="G56" s="125"/>
      <c r="H56" s="125"/>
      <c r="I56" s="125"/>
      <c r="J56" s="125"/>
      <c r="K56" s="221" t="str">
        <f>IF(A56="", "", SUM(E56:J56))</f>
        <v/>
      </c>
      <c r="L56" s="222"/>
    </row>
    <row r="57" spans="1:13" s="7" customFormat="1" ht="15.75" customHeight="1" x14ac:dyDescent="0.25">
      <c r="A57" s="299"/>
      <c r="B57" s="300"/>
      <c r="C57" s="300"/>
      <c r="D57" s="301"/>
      <c r="E57" s="288"/>
      <c r="F57" s="289"/>
      <c r="G57" s="125"/>
      <c r="H57" s="125"/>
      <c r="I57" s="125"/>
      <c r="J57" s="125"/>
      <c r="K57" s="221" t="str">
        <f>IF(A57="", "", SUM(E57:J57))</f>
        <v/>
      </c>
      <c r="L57" s="222"/>
    </row>
    <row r="58" spans="1:13" s="7" customFormat="1" ht="15.75" customHeight="1" x14ac:dyDescent="0.25">
      <c r="A58" s="299"/>
      <c r="B58" s="300"/>
      <c r="C58" s="300"/>
      <c r="D58" s="301"/>
      <c r="E58" s="288"/>
      <c r="F58" s="289"/>
      <c r="G58" s="125"/>
      <c r="H58" s="125"/>
      <c r="I58" s="125"/>
      <c r="J58" s="125"/>
      <c r="K58" s="221" t="str">
        <f>IF(A58="", "", SUM(E58:J58))</f>
        <v/>
      </c>
      <c r="L58" s="222"/>
    </row>
    <row r="59" spans="1:13" s="7" customFormat="1" ht="15.75" customHeight="1" thickBot="1" x14ac:dyDescent="0.3">
      <c r="A59" s="337" t="s">
        <v>163</v>
      </c>
      <c r="B59" s="338"/>
      <c r="C59" s="338"/>
      <c r="D59" s="339"/>
      <c r="E59" s="219">
        <f>SUM(E56:F58)</f>
        <v>0</v>
      </c>
      <c r="F59" s="220"/>
      <c r="G59" s="37">
        <f>SUM(G56:G58)</f>
        <v>0</v>
      </c>
      <c r="H59" s="37">
        <f>SUM(H56:H58)</f>
        <v>0</v>
      </c>
      <c r="I59" s="37">
        <f>SUM(I56:I58)</f>
        <v>0</v>
      </c>
      <c r="J59" s="37">
        <f>SUM(J56:J58)</f>
        <v>0</v>
      </c>
      <c r="K59" s="219">
        <f>SUM(K56:L58)</f>
        <v>0</v>
      </c>
      <c r="L59" s="220"/>
    </row>
    <row r="60" spans="1:13" s="7" customFormat="1" ht="15.75" customHeight="1" x14ac:dyDescent="0.25">
      <c r="A60" s="39" t="s">
        <v>164</v>
      </c>
      <c r="B60" s="40"/>
      <c r="C60" s="40"/>
      <c r="D60" s="40"/>
      <c r="E60" s="235" t="s">
        <v>147</v>
      </c>
      <c r="F60" s="236"/>
      <c r="G60" s="42" t="s">
        <v>138</v>
      </c>
      <c r="H60" s="42" t="s">
        <v>139</v>
      </c>
      <c r="I60" s="42" t="s">
        <v>140</v>
      </c>
      <c r="J60" s="42" t="s">
        <v>141</v>
      </c>
      <c r="K60" s="225" t="s">
        <v>133</v>
      </c>
      <c r="L60" s="226"/>
    </row>
    <row r="61" spans="1:13" s="7" customFormat="1" ht="27" customHeight="1" x14ac:dyDescent="0.25">
      <c r="A61" s="311" t="s">
        <v>165</v>
      </c>
      <c r="B61" s="312"/>
      <c r="C61" s="312"/>
      <c r="D61" s="312"/>
      <c r="E61" s="312"/>
      <c r="F61" s="312"/>
      <c r="G61" s="312"/>
      <c r="H61" s="312"/>
      <c r="I61" s="312"/>
      <c r="J61" s="312"/>
      <c r="K61" s="312"/>
      <c r="L61" s="313"/>
    </row>
    <row r="62" spans="1:13" s="7" customFormat="1" x14ac:dyDescent="0.25">
      <c r="A62" s="290" t="s">
        <v>158</v>
      </c>
      <c r="B62" s="291"/>
      <c r="C62" s="291"/>
      <c r="D62" s="291"/>
      <c r="E62" s="291"/>
      <c r="F62" s="291"/>
      <c r="G62" s="291"/>
      <c r="H62" s="291"/>
      <c r="I62" s="291"/>
      <c r="J62" s="291"/>
      <c r="K62" s="291"/>
      <c r="L62" s="292"/>
    </row>
    <row r="63" spans="1:13" s="7" customFormat="1" ht="53.25" customHeight="1" x14ac:dyDescent="0.25">
      <c r="A63" s="293"/>
      <c r="B63" s="294"/>
      <c r="C63" s="294"/>
      <c r="D63" s="294"/>
      <c r="E63" s="294"/>
      <c r="F63" s="294"/>
      <c r="G63" s="294"/>
      <c r="H63" s="294"/>
      <c r="I63" s="294"/>
      <c r="J63" s="294"/>
      <c r="K63" s="294"/>
      <c r="L63" s="295"/>
    </row>
    <row r="64" spans="1:13" s="7" customFormat="1" ht="15.75" customHeight="1" x14ac:dyDescent="0.25">
      <c r="A64" s="296"/>
      <c r="B64" s="297"/>
      <c r="C64" s="297"/>
      <c r="D64" s="298"/>
      <c r="E64" s="288"/>
      <c r="F64" s="289"/>
      <c r="G64" s="125"/>
      <c r="H64" s="125"/>
      <c r="I64" s="125"/>
      <c r="J64" s="125"/>
      <c r="K64" s="221" t="str">
        <f>IF(A64="", "", SUM(E64:J64))</f>
        <v/>
      </c>
      <c r="L64" s="222"/>
    </row>
    <row r="65" spans="1:12" s="7" customFormat="1" ht="15.75" customHeight="1" x14ac:dyDescent="0.25">
      <c r="A65" s="296"/>
      <c r="B65" s="297"/>
      <c r="C65" s="297"/>
      <c r="D65" s="298"/>
      <c r="E65" s="288"/>
      <c r="F65" s="289"/>
      <c r="G65" s="125"/>
      <c r="H65" s="125"/>
      <c r="I65" s="125"/>
      <c r="J65" s="125"/>
      <c r="K65" s="221" t="str">
        <f>IF(A65="", "", SUM(E65:J65))</f>
        <v/>
      </c>
      <c r="L65" s="222"/>
    </row>
    <row r="66" spans="1:12" s="7" customFormat="1" ht="15.75" customHeight="1" x14ac:dyDescent="0.25">
      <c r="A66" s="296"/>
      <c r="B66" s="297"/>
      <c r="C66" s="297"/>
      <c r="D66" s="298"/>
      <c r="E66" s="288"/>
      <c r="F66" s="289"/>
      <c r="G66" s="125"/>
      <c r="H66" s="125"/>
      <c r="I66" s="125"/>
      <c r="J66" s="125"/>
      <c r="K66" s="221" t="str">
        <f>IF(A66="", "", SUM(E66:J66))</f>
        <v/>
      </c>
      <c r="L66" s="222"/>
    </row>
    <row r="67" spans="1:12" s="7" customFormat="1" ht="15.75" customHeight="1" thickBot="1" x14ac:dyDescent="0.3">
      <c r="A67" s="337" t="s">
        <v>166</v>
      </c>
      <c r="B67" s="338"/>
      <c r="C67" s="338"/>
      <c r="D67" s="339"/>
      <c r="E67" s="219">
        <f>SUM(E64:F66)</f>
        <v>0</v>
      </c>
      <c r="F67" s="220"/>
      <c r="G67" s="37">
        <f>SUM(G64:G66)</f>
        <v>0</v>
      </c>
      <c r="H67" s="37">
        <f>SUM(H64:H66)</f>
        <v>0</v>
      </c>
      <c r="I67" s="37">
        <f>SUM(I64:I66)</f>
        <v>0</v>
      </c>
      <c r="J67" s="37">
        <f>SUM(J64:J66)</f>
        <v>0</v>
      </c>
      <c r="K67" s="219">
        <f>SUM(K64:L66)</f>
        <v>0</v>
      </c>
      <c r="L67" s="220"/>
    </row>
    <row r="68" spans="1:12" s="7" customFormat="1" ht="15.75" customHeight="1" x14ac:dyDescent="0.25">
      <c r="A68" s="39" t="s">
        <v>167</v>
      </c>
      <c r="B68" s="40"/>
      <c r="C68" s="40"/>
      <c r="D68" s="40"/>
      <c r="E68" s="235" t="s">
        <v>147</v>
      </c>
      <c r="F68" s="236"/>
      <c r="G68" s="42" t="s">
        <v>138</v>
      </c>
      <c r="H68" s="42" t="s">
        <v>139</v>
      </c>
      <c r="I68" s="42" t="s">
        <v>140</v>
      </c>
      <c r="J68" s="42" t="s">
        <v>141</v>
      </c>
      <c r="K68" s="225" t="s">
        <v>133</v>
      </c>
      <c r="L68" s="226"/>
    </row>
    <row r="69" spans="1:12" s="7" customFormat="1" ht="20.25" customHeight="1" x14ac:dyDescent="0.25">
      <c r="A69" s="311" t="s">
        <v>168</v>
      </c>
      <c r="B69" s="312"/>
      <c r="C69" s="312"/>
      <c r="D69" s="312"/>
      <c r="E69" s="312"/>
      <c r="F69" s="312"/>
      <c r="G69" s="312"/>
      <c r="H69" s="312"/>
      <c r="I69" s="312"/>
      <c r="J69" s="312"/>
      <c r="K69" s="312"/>
      <c r="L69" s="313"/>
    </row>
    <row r="70" spans="1:12" s="7" customFormat="1" x14ac:dyDescent="0.25">
      <c r="A70" s="290" t="s">
        <v>158</v>
      </c>
      <c r="B70" s="291"/>
      <c r="C70" s="291"/>
      <c r="D70" s="291"/>
      <c r="E70" s="291"/>
      <c r="F70" s="291"/>
      <c r="G70" s="291"/>
      <c r="H70" s="291"/>
      <c r="I70" s="291"/>
      <c r="J70" s="291"/>
      <c r="K70" s="291"/>
      <c r="L70" s="292"/>
    </row>
    <row r="71" spans="1:12" s="7" customFormat="1" ht="34.5" customHeight="1" x14ac:dyDescent="0.25">
      <c r="A71" s="293"/>
      <c r="B71" s="294"/>
      <c r="C71" s="294"/>
      <c r="D71" s="294"/>
      <c r="E71" s="294"/>
      <c r="F71" s="294"/>
      <c r="G71" s="294"/>
      <c r="H71" s="294"/>
      <c r="I71" s="294"/>
      <c r="J71" s="294"/>
      <c r="K71" s="294"/>
      <c r="L71" s="295"/>
    </row>
    <row r="72" spans="1:12" s="7" customFormat="1" ht="15.75" customHeight="1" x14ac:dyDescent="0.25">
      <c r="A72" s="299"/>
      <c r="B72" s="300"/>
      <c r="C72" s="300"/>
      <c r="D72" s="301"/>
      <c r="E72" s="288"/>
      <c r="F72" s="289"/>
      <c r="G72" s="125"/>
      <c r="H72" s="125"/>
      <c r="I72" s="125"/>
      <c r="J72" s="125"/>
      <c r="K72" s="221" t="str">
        <f>IF(A72="", "", SUM(E72:J72))</f>
        <v/>
      </c>
      <c r="L72" s="222"/>
    </row>
    <row r="73" spans="1:12" s="7" customFormat="1" ht="15.75" customHeight="1" x14ac:dyDescent="0.25">
      <c r="A73" s="299"/>
      <c r="B73" s="300"/>
      <c r="C73" s="300"/>
      <c r="D73" s="301"/>
      <c r="E73" s="318"/>
      <c r="F73" s="250"/>
      <c r="G73" s="106"/>
      <c r="H73" s="106"/>
      <c r="I73" s="106"/>
      <c r="J73" s="106"/>
      <c r="K73" s="221" t="str">
        <f>IF(A73="", "", SUM(E73:J73))</f>
        <v/>
      </c>
      <c r="L73" s="222"/>
    </row>
    <row r="74" spans="1:12" s="7" customFormat="1" ht="15.75" customHeight="1" x14ac:dyDescent="0.25">
      <c r="A74" s="299"/>
      <c r="B74" s="300"/>
      <c r="C74" s="300"/>
      <c r="D74" s="301"/>
      <c r="E74" s="318"/>
      <c r="F74" s="250"/>
      <c r="G74" s="106"/>
      <c r="H74" s="106"/>
      <c r="I74" s="106"/>
      <c r="J74" s="106"/>
      <c r="K74" s="221" t="str">
        <f>IF(A74="", "", SUM(E74:J74))</f>
        <v/>
      </c>
      <c r="L74" s="222"/>
    </row>
    <row r="75" spans="1:12" s="7" customFormat="1" ht="15.75" customHeight="1" thickBot="1" x14ac:dyDescent="0.3">
      <c r="A75" s="337" t="s">
        <v>169</v>
      </c>
      <c r="B75" s="338"/>
      <c r="C75" s="338"/>
      <c r="D75" s="339"/>
      <c r="E75" s="219">
        <f>SUM(E72:F74)</f>
        <v>0</v>
      </c>
      <c r="F75" s="220"/>
      <c r="G75" s="37">
        <f>SUM(G72:G74)</f>
        <v>0</v>
      </c>
      <c r="H75" s="37">
        <f>SUM(H72:H74)</f>
        <v>0</v>
      </c>
      <c r="I75" s="37">
        <f>SUM(I72:I74)</f>
        <v>0</v>
      </c>
      <c r="J75" s="37">
        <f>SUM(J72:J74)</f>
        <v>0</v>
      </c>
      <c r="K75" s="316">
        <f>SUM(K72:L74)</f>
        <v>0</v>
      </c>
      <c r="L75" s="317"/>
    </row>
    <row r="76" spans="1:12" s="7" customFormat="1" ht="15.75" customHeight="1" x14ac:dyDescent="0.25">
      <c r="A76" s="39" t="s">
        <v>170</v>
      </c>
      <c r="B76" s="40"/>
      <c r="C76" s="40"/>
      <c r="D76" s="40"/>
      <c r="E76" s="235" t="s">
        <v>147</v>
      </c>
      <c r="F76" s="236"/>
      <c r="G76" s="42" t="s">
        <v>138</v>
      </c>
      <c r="H76" s="42" t="s">
        <v>139</v>
      </c>
      <c r="I76" s="42" t="s">
        <v>140</v>
      </c>
      <c r="J76" s="42" t="s">
        <v>141</v>
      </c>
      <c r="K76" s="225" t="s">
        <v>133</v>
      </c>
      <c r="L76" s="226"/>
    </row>
    <row r="77" spans="1:12" s="7" customFormat="1" ht="67.5" customHeight="1" x14ac:dyDescent="0.25">
      <c r="A77" s="311" t="s">
        <v>171</v>
      </c>
      <c r="B77" s="312"/>
      <c r="C77" s="312"/>
      <c r="D77" s="312"/>
      <c r="E77" s="312"/>
      <c r="F77" s="312"/>
      <c r="G77" s="312"/>
      <c r="H77" s="312"/>
      <c r="I77" s="312"/>
      <c r="J77" s="312"/>
      <c r="K77" s="312"/>
      <c r="L77" s="313"/>
    </row>
    <row r="78" spans="1:12" s="7" customFormat="1" x14ac:dyDescent="0.25">
      <c r="A78" s="290" t="s">
        <v>158</v>
      </c>
      <c r="B78" s="291"/>
      <c r="C78" s="291"/>
      <c r="D78" s="291"/>
      <c r="E78" s="291"/>
      <c r="F78" s="291"/>
      <c r="G78" s="291"/>
      <c r="H78" s="291"/>
      <c r="I78" s="291"/>
      <c r="J78" s="291"/>
      <c r="K78" s="291"/>
      <c r="L78" s="292"/>
    </row>
    <row r="79" spans="1:12" s="7" customFormat="1" ht="53.25" customHeight="1" x14ac:dyDescent="0.25">
      <c r="A79" s="293" t="s">
        <v>172</v>
      </c>
      <c r="B79" s="294"/>
      <c r="C79" s="294"/>
      <c r="D79" s="294"/>
      <c r="E79" s="294"/>
      <c r="F79" s="294"/>
      <c r="G79" s="294"/>
      <c r="H79" s="294"/>
      <c r="I79" s="294"/>
      <c r="J79" s="294"/>
      <c r="K79" s="294"/>
      <c r="L79" s="295"/>
    </row>
    <row r="80" spans="1:12" s="7" customFormat="1" ht="15.75" customHeight="1" x14ac:dyDescent="0.25">
      <c r="A80" s="296" t="s">
        <v>173</v>
      </c>
      <c r="B80" s="297"/>
      <c r="C80" s="297"/>
      <c r="D80" s="298"/>
      <c r="E80" s="288">
        <f>ROUND(146.9*48, 0)</f>
        <v>7051</v>
      </c>
      <c r="F80" s="289"/>
      <c r="G80" s="125"/>
      <c r="H80" s="125"/>
      <c r="I80" s="125"/>
      <c r="J80" s="125"/>
      <c r="K80" s="233">
        <f>IF(A80="", "", SUM(E80:J80))</f>
        <v>7051</v>
      </c>
      <c r="L80" s="234"/>
    </row>
    <row r="81" spans="1:12" s="7" customFormat="1" ht="15.75" customHeight="1" x14ac:dyDescent="0.25">
      <c r="A81" s="299"/>
      <c r="B81" s="300"/>
      <c r="C81" s="300"/>
      <c r="D81" s="301"/>
      <c r="E81" s="288"/>
      <c r="F81" s="289"/>
      <c r="G81" s="125"/>
      <c r="H81" s="125"/>
      <c r="I81" s="125"/>
      <c r="J81" s="125"/>
      <c r="K81" s="233" t="str">
        <f>IF(A81="", "", SUM(E81:J81))</f>
        <v/>
      </c>
      <c r="L81" s="234"/>
    </row>
    <row r="82" spans="1:12" s="7" customFormat="1" ht="15.75" customHeight="1" x14ac:dyDescent="0.25">
      <c r="A82" s="299"/>
      <c r="B82" s="300"/>
      <c r="C82" s="300"/>
      <c r="D82" s="301"/>
      <c r="E82" s="288"/>
      <c r="F82" s="289"/>
      <c r="G82" s="125"/>
      <c r="H82" s="125"/>
      <c r="I82" s="125"/>
      <c r="J82" s="125"/>
      <c r="K82" s="233" t="str">
        <f>IF(A82="", "", SUM(E82:J82))</f>
        <v/>
      </c>
      <c r="L82" s="234"/>
    </row>
    <row r="83" spans="1:12" s="7" customFormat="1" ht="15.75" customHeight="1" thickBot="1" x14ac:dyDescent="0.3">
      <c r="A83" s="337" t="s">
        <v>174</v>
      </c>
      <c r="B83" s="338"/>
      <c r="C83" s="338"/>
      <c r="D83" s="339"/>
      <c r="E83" s="219">
        <f>SUM(E80:F82)</f>
        <v>7051</v>
      </c>
      <c r="F83" s="220"/>
      <c r="G83" s="37">
        <f>SUM(G80:G82)</f>
        <v>0</v>
      </c>
      <c r="H83" s="37">
        <f>SUM(H80:H82)</f>
        <v>0</v>
      </c>
      <c r="I83" s="37">
        <f>SUM(I80:I82)</f>
        <v>0</v>
      </c>
      <c r="J83" s="37">
        <f>SUM(J80:J82)</f>
        <v>0</v>
      </c>
      <c r="K83" s="231">
        <f>SUM(K80:L82)</f>
        <v>7051</v>
      </c>
      <c r="L83" s="232"/>
    </row>
    <row r="84" spans="1:12" s="7" customFormat="1" ht="15.75" customHeight="1" x14ac:dyDescent="0.25">
      <c r="A84" s="43" t="s">
        <v>175</v>
      </c>
      <c r="B84" s="44"/>
      <c r="C84" s="44"/>
      <c r="D84" s="45"/>
      <c r="E84" s="235" t="s">
        <v>147</v>
      </c>
      <c r="F84" s="236"/>
      <c r="G84" s="42" t="s">
        <v>138</v>
      </c>
      <c r="H84" s="42" t="s">
        <v>139</v>
      </c>
      <c r="I84" s="42" t="s">
        <v>140</v>
      </c>
      <c r="J84" s="42" t="s">
        <v>141</v>
      </c>
      <c r="K84" s="225" t="s">
        <v>133</v>
      </c>
      <c r="L84" s="226"/>
    </row>
    <row r="85" spans="1:12" s="7" customFormat="1" ht="27" customHeight="1" x14ac:dyDescent="0.25">
      <c r="A85" s="311" t="s">
        <v>176</v>
      </c>
      <c r="B85" s="312"/>
      <c r="C85" s="312"/>
      <c r="D85" s="312"/>
      <c r="E85" s="312"/>
      <c r="F85" s="312"/>
      <c r="G85" s="312"/>
      <c r="H85" s="312"/>
      <c r="I85" s="312"/>
      <c r="J85" s="312"/>
      <c r="K85" s="312"/>
      <c r="L85" s="313"/>
    </row>
    <row r="86" spans="1:12" s="7" customFormat="1" x14ac:dyDescent="0.25">
      <c r="A86" s="290" t="s">
        <v>158</v>
      </c>
      <c r="B86" s="291"/>
      <c r="C86" s="291"/>
      <c r="D86" s="291"/>
      <c r="E86" s="291"/>
      <c r="F86" s="291"/>
      <c r="G86" s="291"/>
      <c r="H86" s="291"/>
      <c r="I86" s="291"/>
      <c r="J86" s="291"/>
      <c r="K86" s="291"/>
      <c r="L86" s="292"/>
    </row>
    <row r="87" spans="1:12" s="7" customFormat="1" ht="53.25" customHeight="1" x14ac:dyDescent="0.25">
      <c r="A87" s="293"/>
      <c r="B87" s="294"/>
      <c r="C87" s="294"/>
      <c r="D87" s="294"/>
      <c r="E87" s="294"/>
      <c r="F87" s="294"/>
      <c r="G87" s="294"/>
      <c r="H87" s="294"/>
      <c r="I87" s="294"/>
      <c r="J87" s="294"/>
      <c r="K87" s="294"/>
      <c r="L87" s="295"/>
    </row>
    <row r="88" spans="1:12" s="7" customFormat="1" ht="15.75" customHeight="1" x14ac:dyDescent="0.25">
      <c r="A88" s="309"/>
      <c r="B88" s="309"/>
      <c r="C88" s="309"/>
      <c r="D88" s="309"/>
      <c r="E88" s="310"/>
      <c r="F88" s="310"/>
      <c r="G88" s="125"/>
      <c r="H88" s="125"/>
      <c r="I88" s="125"/>
      <c r="J88" s="125"/>
      <c r="K88" s="221" t="str">
        <f>IF(A88="", "", SUM(E88:J88))</f>
        <v/>
      </c>
      <c r="L88" s="222"/>
    </row>
    <row r="89" spans="1:12" s="7" customFormat="1" ht="15.75" customHeight="1" x14ac:dyDescent="0.25">
      <c r="A89" s="309"/>
      <c r="B89" s="309"/>
      <c r="C89" s="309"/>
      <c r="D89" s="309"/>
      <c r="E89" s="310"/>
      <c r="F89" s="310"/>
      <c r="G89" s="125"/>
      <c r="H89" s="125"/>
      <c r="I89" s="125"/>
      <c r="J89" s="125"/>
      <c r="K89" s="221" t="str">
        <f>IF(A89="", "", SUM(E89:J89))</f>
        <v/>
      </c>
      <c r="L89" s="222"/>
    </row>
    <row r="90" spans="1:12" s="7" customFormat="1" ht="15.75" customHeight="1" x14ac:dyDescent="0.25">
      <c r="A90" s="309"/>
      <c r="B90" s="309"/>
      <c r="C90" s="309"/>
      <c r="D90" s="309"/>
      <c r="E90" s="310"/>
      <c r="F90" s="310"/>
      <c r="G90" s="125"/>
      <c r="H90" s="125"/>
      <c r="I90" s="125"/>
      <c r="J90" s="125"/>
      <c r="K90" s="221" t="str">
        <f>IF(A90="", "", SUM(E90:J90))</f>
        <v/>
      </c>
      <c r="L90" s="222"/>
    </row>
    <row r="91" spans="1:12" s="7" customFormat="1" ht="15.75" customHeight="1" thickBot="1" x14ac:dyDescent="0.3">
      <c r="A91" s="36" t="s">
        <v>177</v>
      </c>
      <c r="B91" s="129"/>
      <c r="C91" s="130"/>
      <c r="D91" s="131"/>
      <c r="E91" s="219">
        <f>SUM(E88:F90)</f>
        <v>0</v>
      </c>
      <c r="F91" s="220"/>
      <c r="G91" s="37">
        <f>SUM(G88:G90)</f>
        <v>0</v>
      </c>
      <c r="H91" s="37">
        <f>SUM(H88:H90)</f>
        <v>0</v>
      </c>
      <c r="I91" s="37">
        <f>SUM(I88:I90)</f>
        <v>0</v>
      </c>
      <c r="J91" s="37">
        <f>SUM(J88:J90)</f>
        <v>0</v>
      </c>
      <c r="K91" s="219">
        <f>SUM(K88:L90)</f>
        <v>0</v>
      </c>
      <c r="L91" s="220"/>
    </row>
    <row r="92" spans="1:12" s="7" customFormat="1" ht="15.75" customHeight="1" x14ac:dyDescent="0.25">
      <c r="A92" s="39" t="s">
        <v>178</v>
      </c>
      <c r="B92" s="40"/>
      <c r="C92" s="40"/>
      <c r="D92" s="40"/>
      <c r="E92" s="314" t="s">
        <v>147</v>
      </c>
      <c r="F92" s="315"/>
      <c r="G92" s="41" t="s">
        <v>138</v>
      </c>
      <c r="H92" s="41" t="s">
        <v>139</v>
      </c>
      <c r="I92" s="41" t="s">
        <v>140</v>
      </c>
      <c r="J92" s="41" t="s">
        <v>141</v>
      </c>
      <c r="K92" s="225" t="s">
        <v>133</v>
      </c>
      <c r="L92" s="226"/>
    </row>
    <row r="93" spans="1:12" s="7" customFormat="1" ht="54.75" customHeight="1" x14ac:dyDescent="0.25">
      <c r="A93" s="311" t="s">
        <v>179</v>
      </c>
      <c r="B93" s="312"/>
      <c r="C93" s="312"/>
      <c r="D93" s="312"/>
      <c r="E93" s="312"/>
      <c r="F93" s="312"/>
      <c r="G93" s="312"/>
      <c r="H93" s="312"/>
      <c r="I93" s="312"/>
      <c r="J93" s="312"/>
      <c r="K93" s="312"/>
      <c r="L93" s="313"/>
    </row>
    <row r="94" spans="1:12" s="7" customFormat="1" x14ac:dyDescent="0.25">
      <c r="A94" s="290" t="s">
        <v>158</v>
      </c>
      <c r="B94" s="291"/>
      <c r="C94" s="291"/>
      <c r="D94" s="291"/>
      <c r="E94" s="291"/>
      <c r="F94" s="291"/>
      <c r="G94" s="291"/>
      <c r="H94" s="291"/>
      <c r="I94" s="291"/>
      <c r="J94" s="291"/>
      <c r="K94" s="291"/>
      <c r="L94" s="292"/>
    </row>
    <row r="95" spans="1:12" s="7" customFormat="1" ht="53.25" customHeight="1" x14ac:dyDescent="0.25">
      <c r="A95" s="293"/>
      <c r="B95" s="294"/>
      <c r="C95" s="294"/>
      <c r="D95" s="294"/>
      <c r="E95" s="294"/>
      <c r="F95" s="294"/>
      <c r="G95" s="294"/>
      <c r="H95" s="294"/>
      <c r="I95" s="294"/>
      <c r="J95" s="294"/>
      <c r="K95" s="294"/>
      <c r="L95" s="295"/>
    </row>
    <row r="96" spans="1:12" s="7" customFormat="1" ht="15.75" customHeight="1" x14ac:dyDescent="0.25">
      <c r="A96" s="299"/>
      <c r="B96" s="300"/>
      <c r="C96" s="300"/>
      <c r="D96" s="301"/>
      <c r="E96" s="288"/>
      <c r="F96" s="289"/>
      <c r="G96" s="125"/>
      <c r="H96" s="125"/>
      <c r="I96" s="125"/>
      <c r="J96" s="125"/>
      <c r="K96" s="221" t="str">
        <f>IF(A96="", "", SUM(E96:J96))</f>
        <v/>
      </c>
      <c r="L96" s="222"/>
    </row>
    <row r="97" spans="1:12" s="7" customFormat="1" ht="15.75" customHeight="1" x14ac:dyDescent="0.25">
      <c r="A97" s="296"/>
      <c r="B97" s="297"/>
      <c r="C97" s="297"/>
      <c r="D97" s="298"/>
      <c r="E97" s="288"/>
      <c r="F97" s="289"/>
      <c r="G97" s="125"/>
      <c r="H97" s="125"/>
      <c r="I97" s="125"/>
      <c r="J97" s="125"/>
      <c r="K97" s="221" t="str">
        <f>IF(A97="", "", SUM(E97:J97))</f>
        <v/>
      </c>
      <c r="L97" s="222"/>
    </row>
    <row r="98" spans="1:12" s="7" customFormat="1" ht="15.75" customHeight="1" x14ac:dyDescent="0.25">
      <c r="A98" s="299"/>
      <c r="B98" s="300"/>
      <c r="C98" s="300"/>
      <c r="D98" s="301"/>
      <c r="E98" s="288"/>
      <c r="F98" s="289"/>
      <c r="G98" s="125"/>
      <c r="H98" s="125"/>
      <c r="I98" s="125"/>
      <c r="J98" s="125"/>
      <c r="K98" s="221" t="str">
        <f>IF(A98="", "", SUM(E98:J98))</f>
        <v/>
      </c>
      <c r="L98" s="222"/>
    </row>
    <row r="99" spans="1:12" s="7" customFormat="1" ht="15.75" customHeight="1" thickBot="1" x14ac:dyDescent="0.3">
      <c r="A99" s="337" t="s">
        <v>180</v>
      </c>
      <c r="B99" s="338"/>
      <c r="C99" s="338"/>
      <c r="D99" s="339"/>
      <c r="E99" s="219">
        <f>SUM(E96:F98)</f>
        <v>0</v>
      </c>
      <c r="F99" s="220"/>
      <c r="G99" s="37">
        <f>SUM(G96:G98)</f>
        <v>0</v>
      </c>
      <c r="H99" s="37">
        <f>SUM(H96:H98)</f>
        <v>0</v>
      </c>
      <c r="I99" s="37">
        <f>SUM(I96:I98)</f>
        <v>0</v>
      </c>
      <c r="J99" s="37">
        <f>SUM(J96:J98)</f>
        <v>0</v>
      </c>
      <c r="K99" s="219">
        <f>SUM(K96:L98)</f>
        <v>0</v>
      </c>
      <c r="L99" s="220"/>
    </row>
    <row r="100" spans="1:12" s="7" customFormat="1" ht="15.75" customHeight="1" thickBot="1" x14ac:dyDescent="0.3">
      <c r="A100" s="346" t="s">
        <v>181</v>
      </c>
      <c r="B100" s="347"/>
      <c r="C100" s="347"/>
      <c r="D100" s="347"/>
      <c r="E100" s="347"/>
      <c r="F100" s="347"/>
      <c r="G100" s="347"/>
      <c r="H100" s="347"/>
      <c r="I100" s="347"/>
      <c r="J100" s="347"/>
      <c r="K100" s="347"/>
      <c r="L100" s="348"/>
    </row>
    <row r="101" spans="1:12" s="7" customFormat="1" ht="15.75" customHeight="1" x14ac:dyDescent="0.25">
      <c r="A101" s="53" t="s">
        <v>182</v>
      </c>
      <c r="B101" s="54"/>
      <c r="C101" s="54"/>
      <c r="D101" s="54"/>
      <c r="E101" s="223" t="s">
        <v>147</v>
      </c>
      <c r="F101" s="224"/>
      <c r="G101" s="55" t="s">
        <v>138</v>
      </c>
      <c r="H101" s="55" t="s">
        <v>139</v>
      </c>
      <c r="I101" s="55" t="s">
        <v>140</v>
      </c>
      <c r="J101" s="55" t="s">
        <v>141</v>
      </c>
      <c r="K101" s="223" t="s">
        <v>133</v>
      </c>
      <c r="L101" s="224"/>
    </row>
    <row r="102" spans="1:12" s="7" customFormat="1" ht="30" customHeight="1" x14ac:dyDescent="0.25">
      <c r="A102" s="282" t="s">
        <v>183</v>
      </c>
      <c r="B102" s="302"/>
      <c r="C102" s="302"/>
      <c r="D102" s="302"/>
      <c r="E102" s="302"/>
      <c r="F102" s="302"/>
      <c r="G102" s="302"/>
      <c r="H102" s="302"/>
      <c r="I102" s="302"/>
      <c r="J102" s="302"/>
      <c r="K102" s="302"/>
      <c r="L102" s="303"/>
    </row>
    <row r="103" spans="1:12" s="7" customFormat="1" x14ac:dyDescent="0.25">
      <c r="A103" s="290" t="s">
        <v>158</v>
      </c>
      <c r="B103" s="291"/>
      <c r="C103" s="291"/>
      <c r="D103" s="291"/>
      <c r="E103" s="291"/>
      <c r="F103" s="291"/>
      <c r="G103" s="291"/>
      <c r="H103" s="291"/>
      <c r="I103" s="291"/>
      <c r="J103" s="291"/>
      <c r="K103" s="291"/>
      <c r="L103" s="292"/>
    </row>
    <row r="104" spans="1:12" s="7" customFormat="1" ht="53.25" customHeight="1" x14ac:dyDescent="0.25">
      <c r="A104" s="293" t="s">
        <v>248</v>
      </c>
      <c r="B104" s="294"/>
      <c r="C104" s="294"/>
      <c r="D104" s="294"/>
      <c r="E104" s="294"/>
      <c r="F104" s="294"/>
      <c r="G104" s="294"/>
      <c r="H104" s="294"/>
      <c r="I104" s="294"/>
      <c r="J104" s="294"/>
      <c r="K104" s="294"/>
      <c r="L104" s="295"/>
    </row>
    <row r="105" spans="1:12" s="7" customFormat="1" ht="15.75" customHeight="1" x14ac:dyDescent="0.25">
      <c r="A105" s="296" t="s">
        <v>184</v>
      </c>
      <c r="B105" s="297"/>
      <c r="C105" s="297"/>
      <c r="D105" s="298"/>
      <c r="E105" s="288">
        <v>2500</v>
      </c>
      <c r="F105" s="289"/>
      <c r="G105" s="106"/>
      <c r="H105" s="106"/>
      <c r="I105" s="106"/>
      <c r="J105" s="106"/>
      <c r="K105" s="221">
        <f>IF(A105="", "", SUM(E105:J105))</f>
        <v>2500</v>
      </c>
      <c r="L105" s="222"/>
    </row>
    <row r="106" spans="1:12" s="7" customFormat="1" ht="15.75" customHeight="1" x14ac:dyDescent="0.25">
      <c r="A106" s="299" t="s">
        <v>185</v>
      </c>
      <c r="B106" s="300"/>
      <c r="C106" s="300"/>
      <c r="D106" s="301"/>
      <c r="E106" s="288">
        <v>2460</v>
      </c>
      <c r="F106" s="289"/>
      <c r="G106" s="106"/>
      <c r="H106" s="106"/>
      <c r="I106" s="106"/>
      <c r="J106" s="106"/>
      <c r="K106" s="221">
        <f>IF(A106="", "", SUM(E106:J106))</f>
        <v>2460</v>
      </c>
      <c r="L106" s="222"/>
    </row>
    <row r="107" spans="1:12" s="7" customFormat="1" ht="15.75" customHeight="1" x14ac:dyDescent="0.25">
      <c r="A107" s="299"/>
      <c r="B107" s="300"/>
      <c r="C107" s="300"/>
      <c r="D107" s="301"/>
      <c r="E107" s="288"/>
      <c r="F107" s="289"/>
      <c r="G107" s="106"/>
      <c r="H107" s="106"/>
      <c r="I107" s="106"/>
      <c r="J107" s="106"/>
      <c r="K107" s="221" t="str">
        <f>IF(A107="", "", SUM(E107:J107))</f>
        <v/>
      </c>
      <c r="L107" s="222"/>
    </row>
    <row r="108" spans="1:12" s="7" customFormat="1" ht="15.75" customHeight="1" thickBot="1" x14ac:dyDescent="0.3">
      <c r="A108" s="304" t="s">
        <v>186</v>
      </c>
      <c r="B108" s="305"/>
      <c r="C108" s="305"/>
      <c r="D108" s="306"/>
      <c r="E108" s="307">
        <f>SUM(E105:F107)</f>
        <v>4960</v>
      </c>
      <c r="F108" s="308"/>
      <c r="G108" s="38">
        <f>SUM(G105:G107)</f>
        <v>0</v>
      </c>
      <c r="H108" s="38">
        <f>SUM(H105:H107)</f>
        <v>0</v>
      </c>
      <c r="I108" s="38">
        <f>SUM(I105:I107)</f>
        <v>0</v>
      </c>
      <c r="J108" s="38">
        <f>SUM(J105:J107)</f>
        <v>0</v>
      </c>
      <c r="K108" s="219">
        <f>SUM(K105:L107)</f>
        <v>4960</v>
      </c>
      <c r="L108" s="220"/>
    </row>
    <row r="109" spans="1:12" s="7" customFormat="1" ht="15.75" customHeight="1" x14ac:dyDescent="0.25">
      <c r="A109" s="53" t="s">
        <v>187</v>
      </c>
      <c r="B109" s="54"/>
      <c r="C109" s="54"/>
      <c r="D109" s="54"/>
      <c r="E109" s="223" t="s">
        <v>147</v>
      </c>
      <c r="F109" s="224"/>
      <c r="G109" s="55" t="s">
        <v>138</v>
      </c>
      <c r="H109" s="55" t="s">
        <v>139</v>
      </c>
      <c r="I109" s="55" t="s">
        <v>140</v>
      </c>
      <c r="J109" s="55" t="s">
        <v>141</v>
      </c>
      <c r="K109" s="223" t="s">
        <v>133</v>
      </c>
      <c r="L109" s="224"/>
    </row>
    <row r="110" spans="1:12" s="7" customFormat="1" ht="30" customHeight="1" x14ac:dyDescent="0.25">
      <c r="A110" s="282" t="s">
        <v>188</v>
      </c>
      <c r="B110" s="283"/>
      <c r="C110" s="283"/>
      <c r="D110" s="283"/>
      <c r="E110" s="283"/>
      <c r="F110" s="283"/>
      <c r="G110" s="283"/>
      <c r="H110" s="283"/>
      <c r="I110" s="283"/>
      <c r="J110" s="283"/>
      <c r="K110" s="283"/>
      <c r="L110" s="284"/>
    </row>
    <row r="111" spans="1:12" s="7" customFormat="1" x14ac:dyDescent="0.25">
      <c r="A111" s="290" t="s">
        <v>158</v>
      </c>
      <c r="B111" s="291"/>
      <c r="C111" s="291"/>
      <c r="D111" s="291"/>
      <c r="E111" s="291"/>
      <c r="F111" s="291"/>
      <c r="G111" s="291"/>
      <c r="H111" s="291"/>
      <c r="I111" s="291"/>
      <c r="J111" s="291"/>
      <c r="K111" s="291"/>
      <c r="L111" s="292"/>
    </row>
    <row r="112" spans="1:12" s="7" customFormat="1" ht="53.25" customHeight="1" x14ac:dyDescent="0.25">
      <c r="A112" s="293" t="s">
        <v>189</v>
      </c>
      <c r="B112" s="294"/>
      <c r="C112" s="294"/>
      <c r="D112" s="294"/>
      <c r="E112" s="294"/>
      <c r="F112" s="294"/>
      <c r="G112" s="294"/>
      <c r="H112" s="294"/>
      <c r="I112" s="294"/>
      <c r="J112" s="294"/>
      <c r="K112" s="294"/>
      <c r="L112" s="295"/>
    </row>
    <row r="113" spans="1:12" s="7" customFormat="1" ht="15.75" customHeight="1" x14ac:dyDescent="0.25">
      <c r="A113" s="296" t="s">
        <v>190</v>
      </c>
      <c r="B113" s="297"/>
      <c r="C113" s="297"/>
      <c r="D113" s="298"/>
      <c r="E113" s="288">
        <f>8800+125</f>
        <v>8925</v>
      </c>
      <c r="F113" s="289"/>
      <c r="G113" s="106"/>
      <c r="H113" s="106"/>
      <c r="I113" s="106"/>
      <c r="J113" s="106"/>
      <c r="K113" s="221">
        <f>IF(A113="", "", SUM(E113:J113))</f>
        <v>8925</v>
      </c>
      <c r="L113" s="222"/>
    </row>
    <row r="114" spans="1:12" s="7" customFormat="1" ht="15.75" customHeight="1" x14ac:dyDescent="0.25">
      <c r="A114" s="296" t="s">
        <v>191</v>
      </c>
      <c r="B114" s="297"/>
      <c r="C114" s="297"/>
      <c r="D114" s="298"/>
      <c r="E114" s="288">
        <v>1480</v>
      </c>
      <c r="F114" s="289"/>
      <c r="G114" s="106"/>
      <c r="H114" s="106"/>
      <c r="I114" s="106"/>
      <c r="J114" s="106"/>
      <c r="K114" s="221">
        <f>IF(A114="", "", SUM(E114:J114))</f>
        <v>1480</v>
      </c>
      <c r="L114" s="222"/>
    </row>
    <row r="115" spans="1:12" s="7" customFormat="1" ht="15.75" customHeight="1" x14ac:dyDescent="0.25">
      <c r="A115" s="296"/>
      <c r="B115" s="297"/>
      <c r="C115" s="297"/>
      <c r="D115" s="298"/>
      <c r="E115" s="288"/>
      <c r="F115" s="289"/>
      <c r="G115" s="106"/>
      <c r="H115" s="106"/>
      <c r="I115" s="106"/>
      <c r="J115" s="106"/>
      <c r="K115" s="221" t="str">
        <f>IF(A115="", "", SUM(E115:J115))</f>
        <v/>
      </c>
      <c r="L115" s="222"/>
    </row>
    <row r="116" spans="1:12" s="7" customFormat="1" ht="15.75" customHeight="1" thickBot="1" x14ac:dyDescent="0.3">
      <c r="A116" s="337" t="s">
        <v>192</v>
      </c>
      <c r="B116" s="338"/>
      <c r="C116" s="338"/>
      <c r="D116" s="339"/>
      <c r="E116" s="219">
        <f>SUM(E113:F115)</f>
        <v>10405</v>
      </c>
      <c r="F116" s="220"/>
      <c r="G116" s="37">
        <f>SUM(G113:G115)</f>
        <v>0</v>
      </c>
      <c r="H116" s="37">
        <f>SUM(H113:H115)</f>
        <v>0</v>
      </c>
      <c r="I116" s="37">
        <f>SUM(I113:I115)</f>
        <v>0</v>
      </c>
      <c r="J116" s="37">
        <f>SUM(J113:J115)</f>
        <v>0</v>
      </c>
      <c r="K116" s="219">
        <f>SUM(K113:L115)</f>
        <v>10405</v>
      </c>
      <c r="L116" s="220"/>
    </row>
    <row r="117" spans="1:12" s="7" customFormat="1" ht="15.75" customHeight="1" x14ac:dyDescent="0.25">
      <c r="A117" s="53" t="s">
        <v>193</v>
      </c>
      <c r="B117" s="54"/>
      <c r="C117" s="54"/>
      <c r="D117" s="54"/>
      <c r="E117" s="223" t="s">
        <v>147</v>
      </c>
      <c r="F117" s="224"/>
      <c r="G117" s="55" t="s">
        <v>138</v>
      </c>
      <c r="H117" s="55" t="s">
        <v>139</v>
      </c>
      <c r="I117" s="55" t="s">
        <v>140</v>
      </c>
      <c r="J117" s="55" t="s">
        <v>141</v>
      </c>
      <c r="K117" s="223" t="s">
        <v>133</v>
      </c>
      <c r="L117" s="224"/>
    </row>
    <row r="118" spans="1:12" s="7" customFormat="1" ht="39" customHeight="1" x14ac:dyDescent="0.25">
      <c r="A118" s="282" t="s">
        <v>194</v>
      </c>
      <c r="B118" s="283"/>
      <c r="C118" s="283"/>
      <c r="D118" s="283"/>
      <c r="E118" s="283"/>
      <c r="F118" s="283"/>
      <c r="G118" s="283"/>
      <c r="H118" s="283"/>
      <c r="I118" s="283"/>
      <c r="J118" s="283"/>
      <c r="K118" s="283"/>
      <c r="L118" s="284"/>
    </row>
    <row r="119" spans="1:12" s="7" customFormat="1" x14ac:dyDescent="0.25">
      <c r="A119" s="290" t="s">
        <v>158</v>
      </c>
      <c r="B119" s="291"/>
      <c r="C119" s="291"/>
      <c r="D119" s="291"/>
      <c r="E119" s="291"/>
      <c r="F119" s="291"/>
      <c r="G119" s="291"/>
      <c r="H119" s="291"/>
      <c r="I119" s="291"/>
      <c r="J119" s="291"/>
      <c r="K119" s="291"/>
      <c r="L119" s="292"/>
    </row>
    <row r="120" spans="1:12" s="7" customFormat="1" ht="104.25" customHeight="1" x14ac:dyDescent="0.25">
      <c r="A120" s="293" t="s">
        <v>195</v>
      </c>
      <c r="B120" s="294"/>
      <c r="C120" s="294"/>
      <c r="D120" s="294"/>
      <c r="E120" s="294"/>
      <c r="F120" s="294"/>
      <c r="G120" s="294"/>
      <c r="H120" s="294"/>
      <c r="I120" s="294"/>
      <c r="J120" s="294"/>
      <c r="K120" s="294"/>
      <c r="L120" s="295"/>
    </row>
    <row r="121" spans="1:12" s="7" customFormat="1" ht="15.75" customHeight="1" x14ac:dyDescent="0.25">
      <c r="A121" s="296" t="s">
        <v>196</v>
      </c>
      <c r="B121" s="297"/>
      <c r="C121" s="297"/>
      <c r="D121" s="298"/>
      <c r="E121" s="288">
        <v>10000</v>
      </c>
      <c r="F121" s="289"/>
      <c r="G121" s="106"/>
      <c r="H121" s="106"/>
      <c r="I121" s="106"/>
      <c r="J121" s="106"/>
      <c r="K121" s="221">
        <f>IF(A121="", "", SUM(E121:J121))</f>
        <v>10000</v>
      </c>
      <c r="L121" s="222"/>
    </row>
    <row r="122" spans="1:12" s="7" customFormat="1" ht="15.75" customHeight="1" x14ac:dyDescent="0.25">
      <c r="A122" s="299" t="s">
        <v>197</v>
      </c>
      <c r="B122" s="300"/>
      <c r="C122" s="300"/>
      <c r="D122" s="301"/>
      <c r="E122" s="288">
        <v>1000</v>
      </c>
      <c r="F122" s="289"/>
      <c r="G122" s="106"/>
      <c r="H122" s="106"/>
      <c r="I122" s="106"/>
      <c r="J122" s="106"/>
      <c r="K122" s="221">
        <f>IF(A122="", "", SUM(E122:J122))</f>
        <v>1000</v>
      </c>
      <c r="L122" s="222"/>
    </row>
    <row r="123" spans="1:12" s="7" customFormat="1" ht="15.75" customHeight="1" x14ac:dyDescent="0.25">
      <c r="A123" s="299" t="s">
        <v>198</v>
      </c>
      <c r="B123" s="300"/>
      <c r="C123" s="300"/>
      <c r="D123" s="301"/>
      <c r="E123" s="288">
        <v>500</v>
      </c>
      <c r="F123" s="289"/>
      <c r="G123" s="106"/>
      <c r="H123" s="106"/>
      <c r="I123" s="106"/>
      <c r="J123" s="106"/>
      <c r="K123" s="221">
        <f>IF(A123="", "", SUM(E123:J123))</f>
        <v>500</v>
      </c>
      <c r="L123" s="222"/>
    </row>
    <row r="124" spans="1:12" s="7" customFormat="1" ht="15.75" customHeight="1" thickBot="1" x14ac:dyDescent="0.3">
      <c r="A124" s="337" t="s">
        <v>199</v>
      </c>
      <c r="B124" s="338"/>
      <c r="C124" s="338"/>
      <c r="D124" s="339"/>
      <c r="E124" s="219">
        <f>SUM(E121:F123)</f>
        <v>11500</v>
      </c>
      <c r="F124" s="220"/>
      <c r="G124" s="37">
        <f>SUM(G121:G123)</f>
        <v>0</v>
      </c>
      <c r="H124" s="37">
        <f>SUM(H121:H123)</f>
        <v>0</v>
      </c>
      <c r="I124" s="37">
        <f>SUM(I121:I123)</f>
        <v>0</v>
      </c>
      <c r="J124" s="37">
        <f>SUM(J121:J123)</f>
        <v>0</v>
      </c>
      <c r="K124" s="219">
        <f>SUM(K121:L123)</f>
        <v>11500</v>
      </c>
      <c r="L124" s="220"/>
    </row>
    <row r="125" spans="1:12" s="7" customFormat="1" ht="15.75" customHeight="1" x14ac:dyDescent="0.25">
      <c r="A125" s="53" t="s">
        <v>200</v>
      </c>
      <c r="B125" s="54"/>
      <c r="C125" s="54"/>
      <c r="D125" s="54"/>
      <c r="E125" s="223" t="s">
        <v>147</v>
      </c>
      <c r="F125" s="224"/>
      <c r="G125" s="55" t="s">
        <v>138</v>
      </c>
      <c r="H125" s="55" t="s">
        <v>139</v>
      </c>
      <c r="I125" s="55" t="s">
        <v>140</v>
      </c>
      <c r="J125" s="55" t="s">
        <v>141</v>
      </c>
      <c r="K125" s="223" t="s">
        <v>133</v>
      </c>
      <c r="L125" s="224"/>
    </row>
    <row r="126" spans="1:12" s="7" customFormat="1" ht="65.25" customHeight="1" x14ac:dyDescent="0.25">
      <c r="A126" s="282" t="s">
        <v>201</v>
      </c>
      <c r="B126" s="283"/>
      <c r="C126" s="283"/>
      <c r="D126" s="283"/>
      <c r="E126" s="283"/>
      <c r="F126" s="283"/>
      <c r="G126" s="283"/>
      <c r="H126" s="283"/>
      <c r="I126" s="283"/>
      <c r="J126" s="283"/>
      <c r="K126" s="283"/>
      <c r="L126" s="284"/>
    </row>
    <row r="127" spans="1:12" s="7" customFormat="1" x14ac:dyDescent="0.25">
      <c r="A127" s="290" t="s">
        <v>158</v>
      </c>
      <c r="B127" s="291"/>
      <c r="C127" s="291"/>
      <c r="D127" s="291"/>
      <c r="E127" s="291"/>
      <c r="F127" s="291"/>
      <c r="G127" s="291"/>
      <c r="H127" s="291"/>
      <c r="I127" s="291"/>
      <c r="J127" s="291"/>
      <c r="K127" s="291"/>
      <c r="L127" s="292"/>
    </row>
    <row r="128" spans="1:12" s="7" customFormat="1" ht="53.25" customHeight="1" x14ac:dyDescent="0.25">
      <c r="A128" s="293" t="s">
        <v>247</v>
      </c>
      <c r="B128" s="294"/>
      <c r="C128" s="294"/>
      <c r="D128" s="294"/>
      <c r="E128" s="294"/>
      <c r="F128" s="294"/>
      <c r="G128" s="294"/>
      <c r="H128" s="294"/>
      <c r="I128" s="294"/>
      <c r="J128" s="294"/>
      <c r="K128" s="294"/>
      <c r="L128" s="295"/>
    </row>
    <row r="129" spans="1:12" s="7" customFormat="1" ht="15.75" customHeight="1" x14ac:dyDescent="0.25">
      <c r="A129" s="285" t="s">
        <v>202</v>
      </c>
      <c r="B129" s="286"/>
      <c r="C129" s="286"/>
      <c r="D129" s="287"/>
      <c r="E129" s="288">
        <v>630</v>
      </c>
      <c r="F129" s="289"/>
      <c r="G129" s="106"/>
      <c r="H129" s="106"/>
      <c r="I129" s="106"/>
      <c r="J129" s="106"/>
      <c r="K129" s="221">
        <f>IF(A129="", "", SUM(E129:J129))</f>
        <v>630</v>
      </c>
      <c r="L129" s="222"/>
    </row>
    <row r="130" spans="1:12" s="7" customFormat="1" ht="15.75" customHeight="1" x14ac:dyDescent="0.25">
      <c r="A130" s="285"/>
      <c r="B130" s="286"/>
      <c r="C130" s="286"/>
      <c r="D130" s="287"/>
      <c r="E130" s="288"/>
      <c r="F130" s="289"/>
      <c r="G130" s="106"/>
      <c r="H130" s="106"/>
      <c r="I130" s="106"/>
      <c r="J130" s="106"/>
      <c r="K130" s="221" t="str">
        <f>IF(A130="", "", SUM(E130:J130))</f>
        <v/>
      </c>
      <c r="L130" s="222"/>
    </row>
    <row r="131" spans="1:12" s="7" customFormat="1" ht="15.75" customHeight="1" x14ac:dyDescent="0.25">
      <c r="A131" s="285"/>
      <c r="B131" s="286"/>
      <c r="C131" s="286"/>
      <c r="D131" s="287"/>
      <c r="E131" s="288"/>
      <c r="F131" s="289"/>
      <c r="G131" s="106"/>
      <c r="H131" s="106"/>
      <c r="I131" s="106"/>
      <c r="J131" s="106"/>
      <c r="K131" s="221" t="str">
        <f>IF(A131="", "", SUM(E131:J131))</f>
        <v/>
      </c>
      <c r="L131" s="222"/>
    </row>
    <row r="132" spans="1:12" s="7" customFormat="1" ht="15.75" customHeight="1" x14ac:dyDescent="0.25">
      <c r="A132" s="285"/>
      <c r="B132" s="286"/>
      <c r="C132" s="286"/>
      <c r="D132" s="287"/>
      <c r="E132" s="288"/>
      <c r="F132" s="289"/>
      <c r="G132" s="106"/>
      <c r="H132" s="106"/>
      <c r="I132" s="106"/>
      <c r="J132" s="106"/>
      <c r="K132" s="221" t="str">
        <f>IF(A132="", "", SUM(E132:J132))</f>
        <v/>
      </c>
      <c r="L132" s="222"/>
    </row>
    <row r="133" spans="1:12" s="7" customFormat="1" ht="15.75" customHeight="1" x14ac:dyDescent="0.25">
      <c r="A133" s="285"/>
      <c r="B133" s="286"/>
      <c r="C133" s="286"/>
      <c r="D133" s="287"/>
      <c r="E133" s="288"/>
      <c r="F133" s="289"/>
      <c r="G133" s="106"/>
      <c r="H133" s="106"/>
      <c r="I133" s="106"/>
      <c r="J133" s="106"/>
      <c r="K133" s="221" t="str">
        <f>IF(A133="", "", SUM(E133:J133))</f>
        <v/>
      </c>
      <c r="L133" s="222"/>
    </row>
    <row r="134" spans="1:12" s="7" customFormat="1" ht="15.75" customHeight="1" thickBot="1" x14ac:dyDescent="0.3">
      <c r="A134" s="337" t="s">
        <v>203</v>
      </c>
      <c r="B134" s="338"/>
      <c r="C134" s="338"/>
      <c r="D134" s="339"/>
      <c r="E134" s="219">
        <f>SUM(E129:F133)</f>
        <v>630</v>
      </c>
      <c r="F134" s="220"/>
      <c r="G134" s="37">
        <f>SUM(G129:G133)</f>
        <v>0</v>
      </c>
      <c r="H134" s="37">
        <f>SUM(H129:H133)</f>
        <v>0</v>
      </c>
      <c r="I134" s="37">
        <f>SUM(I129:I133)</f>
        <v>0</v>
      </c>
      <c r="J134" s="37">
        <f>SUM(J129:J133)</f>
        <v>0</v>
      </c>
      <c r="K134" s="219">
        <f>SUM(K129:L133)</f>
        <v>630</v>
      </c>
      <c r="L134" s="220"/>
    </row>
    <row r="135" spans="1:12" s="7" customFormat="1" ht="15.75" customHeight="1" x14ac:dyDescent="0.25">
      <c r="A135" s="340" t="s">
        <v>204</v>
      </c>
      <c r="B135" s="341"/>
      <c r="C135" s="341"/>
      <c r="D135" s="341"/>
      <c r="E135" s="341"/>
      <c r="F135" s="341"/>
      <c r="G135" s="341"/>
      <c r="H135" s="341"/>
      <c r="I135" s="341"/>
      <c r="J135" s="341"/>
      <c r="K135" s="341"/>
      <c r="L135" s="342"/>
    </row>
    <row r="136" spans="1:12" s="7" customFormat="1" ht="154.5" customHeight="1" x14ac:dyDescent="0.25">
      <c r="A136" s="333" t="s">
        <v>205</v>
      </c>
      <c r="B136" s="334"/>
      <c r="C136" s="334"/>
      <c r="D136" s="334"/>
      <c r="E136" s="334"/>
      <c r="F136" s="335"/>
      <c r="G136" s="335"/>
      <c r="H136" s="335"/>
      <c r="I136" s="335"/>
      <c r="J136" s="335"/>
      <c r="K136" s="335"/>
      <c r="L136" s="336"/>
    </row>
    <row r="137" spans="1:12" s="7" customFormat="1" ht="26.25" customHeight="1" x14ac:dyDescent="0.25">
      <c r="A137" s="259" t="s">
        <v>206</v>
      </c>
      <c r="B137" s="260"/>
      <c r="C137" s="263" t="s">
        <v>207</v>
      </c>
      <c r="D137" s="263"/>
      <c r="E137" s="264"/>
      <c r="F137" s="122" t="s">
        <v>158</v>
      </c>
      <c r="G137" s="122"/>
      <c r="H137" s="122"/>
      <c r="I137" s="122"/>
      <c r="J137" s="122"/>
      <c r="K137" s="122"/>
      <c r="L137" s="123"/>
    </row>
    <row r="138" spans="1:12" s="7" customFormat="1" ht="9" customHeight="1" x14ac:dyDescent="0.25">
      <c r="A138" s="261"/>
      <c r="B138" s="262"/>
      <c r="C138" s="265"/>
      <c r="D138" s="265"/>
      <c r="E138" s="266"/>
      <c r="F138" s="276" t="s">
        <v>246</v>
      </c>
      <c r="G138" s="276"/>
      <c r="H138" s="276"/>
      <c r="I138" s="276"/>
      <c r="J138" s="276"/>
      <c r="K138" s="276"/>
      <c r="L138" s="277"/>
    </row>
    <row r="139" spans="1:12" s="7" customFormat="1" ht="24.75" customHeight="1" x14ac:dyDescent="0.3">
      <c r="A139" s="257" t="s">
        <v>208</v>
      </c>
      <c r="B139" s="258"/>
      <c r="C139" s="274" t="s">
        <v>209</v>
      </c>
      <c r="D139" s="274"/>
      <c r="E139" s="275"/>
      <c r="F139" s="276"/>
      <c r="G139" s="276"/>
      <c r="H139" s="276"/>
      <c r="I139" s="276"/>
      <c r="J139" s="276"/>
      <c r="K139" s="276"/>
      <c r="L139" s="277"/>
    </row>
    <row r="140" spans="1:12" s="7" customFormat="1" ht="24.75" customHeight="1" x14ac:dyDescent="0.3">
      <c r="A140" s="257" t="s">
        <v>210</v>
      </c>
      <c r="B140" s="258"/>
      <c r="C140" s="267">
        <v>0.1</v>
      </c>
      <c r="D140" s="267"/>
      <c r="E140" s="268"/>
      <c r="F140" s="276"/>
      <c r="G140" s="276"/>
      <c r="H140" s="276"/>
      <c r="I140" s="276"/>
      <c r="J140" s="276"/>
      <c r="K140" s="276"/>
      <c r="L140" s="277"/>
    </row>
    <row r="141" spans="1:12" s="7" customFormat="1" ht="33.75" customHeight="1" x14ac:dyDescent="0.3">
      <c r="A141" s="255" t="s">
        <v>211</v>
      </c>
      <c r="B141" s="256"/>
      <c r="C141" s="269">
        <f>K13-J13</f>
        <v>14095</v>
      </c>
      <c r="D141" s="269"/>
      <c r="E141" s="270"/>
      <c r="F141" s="276"/>
      <c r="G141" s="276"/>
      <c r="H141" s="276"/>
      <c r="I141" s="276"/>
      <c r="J141" s="276"/>
      <c r="K141" s="276"/>
      <c r="L141" s="277"/>
    </row>
    <row r="142" spans="1:12" s="7" customFormat="1" ht="33" customHeight="1" thickBot="1" x14ac:dyDescent="0.35">
      <c r="A142" s="280" t="s">
        <v>212</v>
      </c>
      <c r="B142" s="281"/>
      <c r="C142" s="271">
        <f>C141*C140</f>
        <v>1409.5</v>
      </c>
      <c r="D142" s="272"/>
      <c r="E142" s="273"/>
      <c r="F142" s="278"/>
      <c r="G142" s="278"/>
      <c r="H142" s="278"/>
      <c r="I142" s="278"/>
      <c r="J142" s="278"/>
      <c r="K142" s="278"/>
      <c r="L142" s="279"/>
    </row>
    <row r="143" spans="1:12" s="7" customFormat="1" ht="15.75" customHeight="1" x14ac:dyDescent="0.25">
      <c r="A143" s="101" t="s">
        <v>213</v>
      </c>
      <c r="B143" s="102"/>
      <c r="C143" s="102"/>
      <c r="D143" s="102"/>
      <c r="E143" s="229" t="s">
        <v>147</v>
      </c>
      <c r="F143" s="230"/>
      <c r="G143" s="103" t="s">
        <v>138</v>
      </c>
      <c r="H143" s="103" t="s">
        <v>139</v>
      </c>
      <c r="I143" s="103" t="s">
        <v>140</v>
      </c>
      <c r="J143" s="103" t="s">
        <v>141</v>
      </c>
      <c r="K143" s="229" t="s">
        <v>133</v>
      </c>
      <c r="L143" s="230"/>
    </row>
    <row r="144" spans="1:12" s="7" customFormat="1" ht="15.75" customHeight="1" x14ac:dyDescent="0.25">
      <c r="A144" s="251" t="str">
        <f>IF(C142&gt;0, "Indirect Costs", "")</f>
        <v>Indirect Costs</v>
      </c>
      <c r="B144" s="252"/>
      <c r="C144" s="253">
        <f>C142</f>
        <v>1409.5</v>
      </c>
      <c r="D144" s="254"/>
      <c r="E144" s="249">
        <f>C144+0.5</f>
        <v>1410</v>
      </c>
      <c r="F144" s="250"/>
      <c r="G144" s="108"/>
      <c r="H144" s="108"/>
      <c r="I144" s="108"/>
      <c r="J144" s="108"/>
      <c r="K144" s="227">
        <f>IF(A144="", "", SUM(E144:J144))</f>
        <v>1410</v>
      </c>
      <c r="L144" s="228"/>
    </row>
    <row r="145" spans="1:12" s="7" customFormat="1" x14ac:dyDescent="0.25">
      <c r="A145" s="24"/>
      <c r="B145" s="24"/>
      <c r="C145" s="24"/>
      <c r="D145" s="24"/>
      <c r="E145" s="25"/>
      <c r="F145" s="25"/>
      <c r="G145" s="25"/>
      <c r="H145" s="26"/>
      <c r="I145" s="26"/>
      <c r="J145" s="26"/>
      <c r="K145" s="26"/>
      <c r="L145" s="26"/>
    </row>
    <row r="146" spans="1:12" s="7" customFormat="1" x14ac:dyDescent="0.25">
      <c r="A146" s="24"/>
      <c r="B146" s="24"/>
      <c r="C146" s="24"/>
      <c r="D146" s="24"/>
      <c r="E146" s="25"/>
      <c r="F146" s="25"/>
      <c r="G146" s="25"/>
      <c r="H146" s="26"/>
      <c r="I146" s="26"/>
      <c r="J146" s="26"/>
      <c r="K146" s="26"/>
      <c r="L146" s="26"/>
    </row>
    <row r="147" spans="1:12" s="7" customFormat="1" x14ac:dyDescent="0.25">
      <c r="A147" s="24"/>
      <c r="B147" s="24"/>
      <c r="C147" s="24"/>
      <c r="D147" s="24"/>
      <c r="E147" s="25"/>
      <c r="F147" s="25"/>
      <c r="G147" s="25"/>
      <c r="H147" s="26"/>
      <c r="I147" s="26"/>
      <c r="J147" s="26"/>
      <c r="K147" s="26"/>
      <c r="L147" s="26"/>
    </row>
    <row r="148" spans="1:12" s="7" customFormat="1" x14ac:dyDescent="0.25">
      <c r="A148" s="24"/>
      <c r="B148" s="24"/>
      <c r="C148" s="24"/>
      <c r="D148" s="24"/>
      <c r="E148" s="25"/>
      <c r="F148" s="25"/>
      <c r="G148" s="25"/>
      <c r="H148" s="26"/>
      <c r="I148" s="26"/>
      <c r="J148" s="26"/>
      <c r="K148" s="26"/>
      <c r="L148" s="26"/>
    </row>
    <row r="149" spans="1:12" s="7" customFormat="1" x14ac:dyDescent="0.25">
      <c r="A149" s="24"/>
      <c r="B149" s="24"/>
      <c r="C149" s="24"/>
      <c r="D149" s="24"/>
      <c r="E149" s="25"/>
      <c r="F149" s="25"/>
      <c r="G149" s="25"/>
      <c r="H149" s="26"/>
      <c r="I149" s="26"/>
      <c r="J149" s="26"/>
      <c r="K149" s="26"/>
      <c r="L149" s="26"/>
    </row>
    <row r="150" spans="1:12" s="7" customFormat="1" x14ac:dyDescent="0.25">
      <c r="A150" s="24"/>
      <c r="B150" s="24"/>
      <c r="C150" s="24"/>
      <c r="D150" s="24"/>
      <c r="E150" s="25"/>
      <c r="F150" s="25"/>
      <c r="G150" s="25"/>
      <c r="H150" s="26"/>
      <c r="I150" s="26"/>
      <c r="J150" s="26"/>
      <c r="K150" s="26"/>
      <c r="L150" s="26"/>
    </row>
    <row r="151" spans="1:12" s="7" customFormat="1" x14ac:dyDescent="0.25">
      <c r="A151" s="24"/>
      <c r="B151" s="24"/>
      <c r="C151" s="24"/>
      <c r="D151" s="24"/>
      <c r="E151" s="25"/>
      <c r="F151" s="25"/>
      <c r="G151" s="25"/>
      <c r="H151" s="26"/>
      <c r="I151" s="26"/>
      <c r="J151" s="26"/>
      <c r="K151" s="26"/>
      <c r="L151" s="26"/>
    </row>
    <row r="152" spans="1:12" s="7" customFormat="1" x14ac:dyDescent="0.25">
      <c r="A152" s="24"/>
      <c r="B152" s="24"/>
      <c r="C152" s="24"/>
      <c r="D152" s="24"/>
      <c r="E152" s="25"/>
      <c r="F152" s="25"/>
      <c r="G152" s="25"/>
      <c r="H152" s="26"/>
      <c r="I152" s="26"/>
      <c r="J152" s="26"/>
      <c r="K152" s="26"/>
      <c r="L152" s="26"/>
    </row>
    <row r="153" spans="1:12" s="7" customFormat="1" x14ac:dyDescent="0.25">
      <c r="A153" s="24"/>
      <c r="B153" s="24"/>
      <c r="C153" s="24"/>
      <c r="D153" s="24"/>
      <c r="E153" s="25"/>
      <c r="F153" s="25"/>
      <c r="G153" s="25"/>
      <c r="H153" s="26"/>
      <c r="I153" s="26"/>
      <c r="J153" s="26"/>
      <c r="K153" s="26"/>
      <c r="L153" s="26"/>
    </row>
    <row r="154" spans="1:12" s="7" customFormat="1" x14ac:dyDescent="0.25">
      <c r="A154" s="24"/>
      <c r="B154" s="24"/>
      <c r="C154" s="24"/>
      <c r="D154" s="24"/>
      <c r="E154" s="25"/>
      <c r="F154" s="25"/>
      <c r="G154" s="25"/>
      <c r="H154" s="26"/>
      <c r="I154" s="26"/>
      <c r="J154" s="26"/>
      <c r="K154" s="26"/>
      <c r="L154" s="26"/>
    </row>
    <row r="155" spans="1:12" s="7" customFormat="1" x14ac:dyDescent="0.25">
      <c r="A155" s="24"/>
      <c r="B155" s="24"/>
      <c r="C155" s="24"/>
      <c r="D155" s="24"/>
      <c r="E155" s="25"/>
      <c r="F155" s="25"/>
      <c r="G155" s="25"/>
      <c r="H155" s="26"/>
      <c r="I155" s="26"/>
      <c r="J155" s="26"/>
      <c r="K155" s="26"/>
      <c r="L155" s="26"/>
    </row>
    <row r="156" spans="1:12" s="7" customFormat="1" x14ac:dyDescent="0.25">
      <c r="A156" s="24"/>
      <c r="B156" s="24"/>
      <c r="C156" s="24"/>
      <c r="D156" s="24"/>
      <c r="E156" s="25"/>
      <c r="F156" s="25"/>
      <c r="G156" s="25"/>
      <c r="H156" s="26"/>
      <c r="I156" s="26"/>
      <c r="J156" s="26"/>
      <c r="K156" s="26"/>
      <c r="L156" s="26"/>
    </row>
    <row r="157" spans="1:12" s="7" customFormat="1" x14ac:dyDescent="0.25">
      <c r="E157" s="13"/>
      <c r="F157" s="13"/>
      <c r="G157" s="13"/>
      <c r="H157" s="27"/>
      <c r="I157" s="27"/>
      <c r="J157" s="27"/>
      <c r="K157" s="27"/>
      <c r="L157" s="27"/>
    </row>
    <row r="158" spans="1:12" s="7" customFormat="1" x14ac:dyDescent="0.25">
      <c r="E158" s="13"/>
      <c r="F158" s="13"/>
      <c r="G158" s="13"/>
      <c r="H158" s="27"/>
      <c r="I158" s="27"/>
      <c r="J158" s="27"/>
      <c r="K158" s="27"/>
      <c r="L158" s="27"/>
    </row>
    <row r="159" spans="1:12" s="7" customFormat="1" x14ac:dyDescent="0.25">
      <c r="E159" s="13"/>
      <c r="F159" s="13"/>
      <c r="G159" s="13"/>
      <c r="H159" s="27"/>
      <c r="I159" s="27"/>
      <c r="J159" s="27"/>
      <c r="K159" s="27"/>
      <c r="L159" s="27"/>
    </row>
    <row r="160" spans="1:12" s="7" customFormat="1" x14ac:dyDescent="0.25">
      <c r="E160" s="13"/>
      <c r="F160" s="13"/>
      <c r="G160" s="13"/>
      <c r="H160" s="27"/>
      <c r="I160" s="27"/>
      <c r="J160" s="27"/>
      <c r="K160" s="27"/>
      <c r="L160" s="27"/>
    </row>
    <row r="161" spans="5:12" s="7" customFormat="1" x14ac:dyDescent="0.25">
      <c r="E161" s="13"/>
      <c r="F161" s="13"/>
      <c r="G161" s="13"/>
      <c r="H161" s="27"/>
      <c r="I161" s="27"/>
      <c r="J161" s="27"/>
      <c r="K161" s="27"/>
      <c r="L161" s="27"/>
    </row>
    <row r="162" spans="5:12" s="7" customFormat="1" x14ac:dyDescent="0.25">
      <c r="E162" s="13"/>
      <c r="F162" s="13"/>
      <c r="G162" s="13"/>
      <c r="H162" s="27"/>
      <c r="I162" s="27"/>
      <c r="J162" s="27"/>
      <c r="K162" s="27"/>
      <c r="L162" s="27"/>
    </row>
    <row r="163" spans="5:12" s="7" customFormat="1" x14ac:dyDescent="0.25">
      <c r="E163" s="13"/>
      <c r="F163" s="13"/>
      <c r="G163" s="13"/>
      <c r="H163" s="27"/>
      <c r="I163" s="27"/>
      <c r="J163" s="27"/>
      <c r="K163" s="27"/>
      <c r="L163" s="27"/>
    </row>
    <row r="164" spans="5:12" s="7" customFormat="1" x14ac:dyDescent="0.25">
      <c r="E164" s="13"/>
      <c r="F164" s="13"/>
      <c r="G164" s="13"/>
      <c r="H164" s="27"/>
      <c r="I164" s="27"/>
      <c r="J164" s="27"/>
      <c r="K164" s="27"/>
      <c r="L164" s="27"/>
    </row>
    <row r="165" spans="5:12" s="7" customFormat="1" x14ac:dyDescent="0.25">
      <c r="E165" s="13"/>
      <c r="F165" s="13"/>
      <c r="G165" s="13"/>
      <c r="H165" s="27"/>
      <c r="I165" s="27"/>
      <c r="J165" s="27"/>
      <c r="K165" s="27"/>
      <c r="L165" s="27"/>
    </row>
    <row r="166" spans="5:12" s="7" customFormat="1" x14ac:dyDescent="0.25">
      <c r="E166" s="13"/>
      <c r="F166" s="13"/>
      <c r="G166" s="13"/>
      <c r="H166" s="27"/>
      <c r="I166" s="27"/>
      <c r="J166" s="27"/>
      <c r="K166" s="27"/>
      <c r="L166" s="27"/>
    </row>
    <row r="167" spans="5:12" s="7" customFormat="1" x14ac:dyDescent="0.25">
      <c r="E167" s="13"/>
      <c r="F167" s="13"/>
      <c r="G167" s="13"/>
      <c r="H167" s="27"/>
      <c r="I167" s="27"/>
      <c r="J167" s="27"/>
      <c r="K167" s="27"/>
      <c r="L167" s="27"/>
    </row>
    <row r="168" spans="5:12" s="7" customFormat="1" x14ac:dyDescent="0.25">
      <c r="E168" s="13"/>
      <c r="F168" s="13"/>
      <c r="G168" s="13"/>
      <c r="H168" s="27"/>
      <c r="I168" s="27"/>
      <c r="J168" s="27"/>
      <c r="K168" s="27"/>
      <c r="L168" s="27"/>
    </row>
    <row r="169" spans="5:12" s="7" customFormat="1" x14ac:dyDescent="0.25">
      <c r="E169" s="13"/>
      <c r="F169" s="13"/>
      <c r="G169" s="13"/>
      <c r="H169" s="27"/>
      <c r="I169" s="27"/>
      <c r="J169" s="27"/>
      <c r="K169" s="27"/>
      <c r="L169" s="27"/>
    </row>
    <row r="170" spans="5:12" s="7" customFormat="1" x14ac:dyDescent="0.25">
      <c r="E170" s="13"/>
      <c r="F170" s="13"/>
      <c r="G170" s="13"/>
      <c r="H170" s="27"/>
      <c r="I170" s="27"/>
      <c r="J170" s="27"/>
      <c r="K170" s="27"/>
      <c r="L170" s="27"/>
    </row>
    <row r="171" spans="5:12" s="12" customFormat="1" x14ac:dyDescent="0.25">
      <c r="E171" s="28"/>
      <c r="F171" s="28"/>
      <c r="G171" s="28"/>
      <c r="H171" s="29"/>
      <c r="I171" s="29"/>
      <c r="J171" s="29"/>
      <c r="K171" s="29"/>
      <c r="L171" s="29"/>
    </row>
    <row r="172" spans="5:12" s="7" customFormat="1" x14ac:dyDescent="0.25">
      <c r="E172" s="13"/>
      <c r="F172" s="13"/>
      <c r="G172" s="13"/>
      <c r="H172" s="27"/>
      <c r="I172" s="27"/>
      <c r="J172" s="27"/>
      <c r="K172" s="27"/>
      <c r="L172" s="27"/>
    </row>
    <row r="173" spans="5:12" s="12" customFormat="1" x14ac:dyDescent="0.25">
      <c r="E173" s="28"/>
      <c r="F173" s="28"/>
      <c r="G173" s="28"/>
      <c r="H173" s="29"/>
      <c r="I173" s="29"/>
      <c r="J173" s="29"/>
      <c r="K173" s="29"/>
      <c r="L173" s="29"/>
    </row>
    <row r="174" spans="5:12" s="7" customFormat="1" x14ac:dyDescent="0.25">
      <c r="E174" s="13"/>
      <c r="F174" s="13"/>
      <c r="G174" s="13"/>
      <c r="H174" s="27"/>
      <c r="I174" s="27"/>
      <c r="J174" s="27"/>
      <c r="K174" s="27"/>
      <c r="L174" s="27"/>
    </row>
    <row r="175" spans="5:12" s="12" customFormat="1" x14ac:dyDescent="0.25">
      <c r="E175" s="28"/>
      <c r="F175" s="28"/>
      <c r="G175" s="28"/>
      <c r="H175" s="29"/>
      <c r="I175" s="29"/>
      <c r="J175" s="29"/>
      <c r="K175" s="29"/>
      <c r="L175" s="29"/>
    </row>
    <row r="176" spans="5:12" s="12" customFormat="1" x14ac:dyDescent="0.25">
      <c r="E176" s="28"/>
      <c r="F176" s="28"/>
      <c r="G176" s="28"/>
      <c r="H176" s="29"/>
      <c r="I176" s="29"/>
      <c r="J176" s="29"/>
      <c r="K176" s="29"/>
      <c r="L176" s="29"/>
    </row>
    <row r="177" spans="5:12" s="12" customFormat="1" x14ac:dyDescent="0.25">
      <c r="E177" s="28"/>
      <c r="F177" s="28"/>
      <c r="G177" s="28"/>
      <c r="H177" s="29"/>
      <c r="I177" s="29"/>
      <c r="J177" s="29"/>
      <c r="K177" s="29"/>
      <c r="L177" s="29"/>
    </row>
    <row r="178" spans="5:12" s="12" customFormat="1" x14ac:dyDescent="0.25">
      <c r="E178" s="28"/>
      <c r="F178" s="28"/>
      <c r="G178" s="28"/>
      <c r="H178" s="29"/>
      <c r="I178" s="29"/>
      <c r="J178" s="29"/>
      <c r="K178" s="29"/>
      <c r="L178" s="29"/>
    </row>
    <row r="179" spans="5:12" s="12" customFormat="1" x14ac:dyDescent="0.25">
      <c r="E179" s="28"/>
      <c r="F179" s="28"/>
      <c r="G179" s="28"/>
      <c r="H179" s="29"/>
      <c r="I179" s="29"/>
      <c r="J179" s="29"/>
      <c r="K179" s="29"/>
      <c r="L179" s="29"/>
    </row>
    <row r="180" spans="5:12" s="12" customFormat="1" x14ac:dyDescent="0.25">
      <c r="E180" s="28"/>
      <c r="F180" s="28"/>
      <c r="G180" s="28"/>
      <c r="H180" s="29"/>
      <c r="I180" s="29"/>
      <c r="J180" s="29"/>
      <c r="K180" s="29"/>
      <c r="L180" s="29"/>
    </row>
    <row r="181" spans="5:12" s="12" customFormat="1" x14ac:dyDescent="0.25">
      <c r="E181" s="28"/>
      <c r="F181" s="28"/>
      <c r="G181" s="28"/>
      <c r="H181" s="29"/>
      <c r="I181" s="29"/>
      <c r="J181" s="29"/>
      <c r="K181" s="29"/>
      <c r="L181" s="29"/>
    </row>
    <row r="182" spans="5:12" s="12" customFormat="1" x14ac:dyDescent="0.25">
      <c r="E182" s="28"/>
      <c r="F182" s="28"/>
      <c r="G182" s="28"/>
      <c r="H182" s="29"/>
      <c r="I182" s="29"/>
      <c r="J182" s="29"/>
      <c r="K182" s="29"/>
      <c r="L182" s="29"/>
    </row>
    <row r="183" spans="5:12" s="12" customFormat="1" x14ac:dyDescent="0.25">
      <c r="E183" s="28"/>
      <c r="F183" s="28"/>
      <c r="G183" s="28"/>
      <c r="H183" s="29"/>
      <c r="I183" s="29"/>
      <c r="J183" s="29"/>
      <c r="K183" s="29"/>
      <c r="L183" s="29"/>
    </row>
    <row r="184" spans="5:12" s="12" customFormat="1" x14ac:dyDescent="0.25">
      <c r="E184" s="28"/>
      <c r="F184" s="28"/>
      <c r="G184" s="28"/>
      <c r="H184" s="29"/>
      <c r="I184" s="29"/>
      <c r="J184" s="29"/>
      <c r="K184" s="29"/>
      <c r="L184" s="29"/>
    </row>
    <row r="185" spans="5:12" s="12" customFormat="1" x14ac:dyDescent="0.25">
      <c r="E185" s="28"/>
      <c r="F185" s="28"/>
      <c r="G185" s="28"/>
      <c r="H185" s="29"/>
      <c r="I185" s="29"/>
      <c r="J185" s="29"/>
      <c r="K185" s="29"/>
      <c r="L185" s="29"/>
    </row>
  </sheetData>
  <sheetProtection algorithmName="SHA-512" hashValue="7mrtoRi2Z04HKY81wY5DcWNRDFf3TyPAP+BHGNMm6nQdnhgrV/P5xvPpuCfCe67ysYJg18g3nzayi9mvVKW4cg==" saltValue="soEl/l5iyNHdXUKSOTVaSA==" spinCount="100000" sheet="1" formatColumns="0" formatRows="0"/>
  <mergeCells count="293">
    <mergeCell ref="E98:F98"/>
    <mergeCell ref="E96:F96"/>
    <mergeCell ref="E83:F83"/>
    <mergeCell ref="E90:F90"/>
    <mergeCell ref="E88:F88"/>
    <mergeCell ref="E82:F82"/>
    <mergeCell ref="A75:D75"/>
    <mergeCell ref="A3:B3"/>
    <mergeCell ref="A4:B4"/>
    <mergeCell ref="A7:B7"/>
    <mergeCell ref="A8:B8"/>
    <mergeCell ref="A39:L39"/>
    <mergeCell ref="A38:L38"/>
    <mergeCell ref="G3:J3"/>
    <mergeCell ref="G4:J4"/>
    <mergeCell ref="A56:D56"/>
    <mergeCell ref="A51:D51"/>
    <mergeCell ref="E75:F75"/>
    <mergeCell ref="E74:F74"/>
    <mergeCell ref="E73:F73"/>
    <mergeCell ref="A79:L79"/>
    <mergeCell ref="E12:F12"/>
    <mergeCell ref="E13:F13"/>
    <mergeCell ref="E14:F14"/>
    <mergeCell ref="A1:L1"/>
    <mergeCell ref="A19:D20"/>
    <mergeCell ref="A35:D35"/>
    <mergeCell ref="A6:L6"/>
    <mergeCell ref="A10:L10"/>
    <mergeCell ref="A11:D12"/>
    <mergeCell ref="E11:L11"/>
    <mergeCell ref="A16:D16"/>
    <mergeCell ref="A15:D15"/>
    <mergeCell ref="A2:L2"/>
    <mergeCell ref="A14:D14"/>
    <mergeCell ref="A13:D13"/>
    <mergeCell ref="A18:L18"/>
    <mergeCell ref="C3:D3"/>
    <mergeCell ref="C4:D4"/>
    <mergeCell ref="E20:F20"/>
    <mergeCell ref="A24:B24"/>
    <mergeCell ref="A23:L23"/>
    <mergeCell ref="H7:I7"/>
    <mergeCell ref="H8:I8"/>
    <mergeCell ref="F7:G7"/>
    <mergeCell ref="C7:E7"/>
    <mergeCell ref="C8:E8"/>
    <mergeCell ref="F8:G8"/>
    <mergeCell ref="A136:L136"/>
    <mergeCell ref="A72:D72"/>
    <mergeCell ref="A67:D67"/>
    <mergeCell ref="A64:D64"/>
    <mergeCell ref="A59:D59"/>
    <mergeCell ref="A135:L135"/>
    <mergeCell ref="E19:L19"/>
    <mergeCell ref="A134:D134"/>
    <mergeCell ref="A133:D133"/>
    <mergeCell ref="A129:D129"/>
    <mergeCell ref="A124:D124"/>
    <mergeCell ref="A121:D121"/>
    <mergeCell ref="A116:D116"/>
    <mergeCell ref="A113:D113"/>
    <mergeCell ref="A105:D105"/>
    <mergeCell ref="A99:D99"/>
    <mergeCell ref="A83:D83"/>
    <mergeCell ref="A80:D80"/>
    <mergeCell ref="A100:L100"/>
    <mergeCell ref="E99:F99"/>
    <mergeCell ref="E91:F91"/>
    <mergeCell ref="E64:F64"/>
    <mergeCell ref="E81:F81"/>
    <mergeCell ref="E80:F80"/>
    <mergeCell ref="E15:F15"/>
    <mergeCell ref="E16:F16"/>
    <mergeCell ref="A21:L21"/>
    <mergeCell ref="E44:F44"/>
    <mergeCell ref="E45:F45"/>
    <mergeCell ref="E46:F46"/>
    <mergeCell ref="E47:F47"/>
    <mergeCell ref="E48:F48"/>
    <mergeCell ref="E49:F49"/>
    <mergeCell ref="E41:F41"/>
    <mergeCell ref="E42:F42"/>
    <mergeCell ref="E43:F43"/>
    <mergeCell ref="K43:L43"/>
    <mergeCell ref="K42:L42"/>
    <mergeCell ref="K41:L41"/>
    <mergeCell ref="K40:L40"/>
    <mergeCell ref="E50:F50"/>
    <mergeCell ref="E59:F59"/>
    <mergeCell ref="E58:F58"/>
    <mergeCell ref="E56:F56"/>
    <mergeCell ref="E51:F51"/>
    <mergeCell ref="E25:F25"/>
    <mergeCell ref="E24:J24"/>
    <mergeCell ref="A37:L37"/>
    <mergeCell ref="A40:B40"/>
    <mergeCell ref="E30:F30"/>
    <mergeCell ref="E29:F29"/>
    <mergeCell ref="E28:F28"/>
    <mergeCell ref="E27:F27"/>
    <mergeCell ref="E26:F26"/>
    <mergeCell ref="E34:F34"/>
    <mergeCell ref="E33:F33"/>
    <mergeCell ref="E32:F32"/>
    <mergeCell ref="E31:F31"/>
    <mergeCell ref="E35:F35"/>
    <mergeCell ref="E40:F40"/>
    <mergeCell ref="A57:D57"/>
    <mergeCell ref="A58:D58"/>
    <mergeCell ref="E57:F57"/>
    <mergeCell ref="E52:F52"/>
    <mergeCell ref="E60:F60"/>
    <mergeCell ref="E68:F68"/>
    <mergeCell ref="E76:F76"/>
    <mergeCell ref="E84:F84"/>
    <mergeCell ref="E92:F92"/>
    <mergeCell ref="A53:L53"/>
    <mergeCell ref="A61:L61"/>
    <mergeCell ref="A69:L69"/>
    <mergeCell ref="A77:L77"/>
    <mergeCell ref="A54:L54"/>
    <mergeCell ref="A55:L55"/>
    <mergeCell ref="A62:L62"/>
    <mergeCell ref="A63:L63"/>
    <mergeCell ref="A70:L70"/>
    <mergeCell ref="A71:L71"/>
    <mergeCell ref="A78:L78"/>
    <mergeCell ref="K68:L68"/>
    <mergeCell ref="K67:L67"/>
    <mergeCell ref="K66:L66"/>
    <mergeCell ref="K65:L65"/>
    <mergeCell ref="K64:L64"/>
    <mergeCell ref="K76:L76"/>
    <mergeCell ref="K75:L75"/>
    <mergeCell ref="K74:L74"/>
    <mergeCell ref="A96:D96"/>
    <mergeCell ref="A97:D97"/>
    <mergeCell ref="E97:F97"/>
    <mergeCell ref="A98:D98"/>
    <mergeCell ref="A86:L86"/>
    <mergeCell ref="A87:L87"/>
    <mergeCell ref="A94:L94"/>
    <mergeCell ref="A95:L95"/>
    <mergeCell ref="A65:D65"/>
    <mergeCell ref="A66:D66"/>
    <mergeCell ref="A73:D73"/>
    <mergeCell ref="A74:D74"/>
    <mergeCell ref="A81:D81"/>
    <mergeCell ref="A82:D82"/>
    <mergeCell ref="A88:D88"/>
    <mergeCell ref="A89:D89"/>
    <mergeCell ref="A90:D90"/>
    <mergeCell ref="E89:F89"/>
    <mergeCell ref="A85:L85"/>
    <mergeCell ref="A93:L93"/>
    <mergeCell ref="E72:F72"/>
    <mergeCell ref="E67:F67"/>
    <mergeCell ref="E66:F66"/>
    <mergeCell ref="E65:F65"/>
    <mergeCell ref="A106:D106"/>
    <mergeCell ref="A107:D107"/>
    <mergeCell ref="A108:D108"/>
    <mergeCell ref="E121:F121"/>
    <mergeCell ref="E116:F116"/>
    <mergeCell ref="E115:F115"/>
    <mergeCell ref="E113:F113"/>
    <mergeCell ref="E108:F108"/>
    <mergeCell ref="E107:F107"/>
    <mergeCell ref="E106:F106"/>
    <mergeCell ref="E134:F134"/>
    <mergeCell ref="E133:F133"/>
    <mergeCell ref="E129:F129"/>
    <mergeCell ref="E124:F124"/>
    <mergeCell ref="E123:F123"/>
    <mergeCell ref="E132:F132"/>
    <mergeCell ref="A127:L127"/>
    <mergeCell ref="A128:L128"/>
    <mergeCell ref="A112:L112"/>
    <mergeCell ref="A132:D132"/>
    <mergeCell ref="E101:F101"/>
    <mergeCell ref="E109:F109"/>
    <mergeCell ref="E117:F117"/>
    <mergeCell ref="E125:F125"/>
    <mergeCell ref="A110:L110"/>
    <mergeCell ref="A118:L118"/>
    <mergeCell ref="A126:L126"/>
    <mergeCell ref="A130:D130"/>
    <mergeCell ref="A131:D131"/>
    <mergeCell ref="E130:F130"/>
    <mergeCell ref="E131:F131"/>
    <mergeCell ref="A103:L103"/>
    <mergeCell ref="A104:L104"/>
    <mergeCell ref="A111:L111"/>
    <mergeCell ref="E105:F105"/>
    <mergeCell ref="A115:D115"/>
    <mergeCell ref="A123:D123"/>
    <mergeCell ref="A114:D114"/>
    <mergeCell ref="E114:F114"/>
    <mergeCell ref="A122:D122"/>
    <mergeCell ref="E122:F122"/>
    <mergeCell ref="A119:L119"/>
    <mergeCell ref="A120:L120"/>
    <mergeCell ref="A102:L102"/>
    <mergeCell ref="E143:F143"/>
    <mergeCell ref="E144:F144"/>
    <mergeCell ref="A144:B144"/>
    <mergeCell ref="C144:D144"/>
    <mergeCell ref="A141:B141"/>
    <mergeCell ref="A140:B140"/>
    <mergeCell ref="A137:B138"/>
    <mergeCell ref="C137:E138"/>
    <mergeCell ref="C140:E140"/>
    <mergeCell ref="C141:E141"/>
    <mergeCell ref="C142:E142"/>
    <mergeCell ref="A139:B139"/>
    <mergeCell ref="C139:E139"/>
    <mergeCell ref="F138:L142"/>
    <mergeCell ref="A142:B142"/>
    <mergeCell ref="K7:L7"/>
    <mergeCell ref="K8:L8"/>
    <mergeCell ref="K16:L16"/>
    <mergeCell ref="K15:L15"/>
    <mergeCell ref="K14:L14"/>
    <mergeCell ref="K13:L13"/>
    <mergeCell ref="K12:L12"/>
    <mergeCell ref="K20:L20"/>
    <mergeCell ref="K35:L35"/>
    <mergeCell ref="K34:L34"/>
    <mergeCell ref="K33:L33"/>
    <mergeCell ref="K32:L32"/>
    <mergeCell ref="K31:L31"/>
    <mergeCell ref="K30:L30"/>
    <mergeCell ref="K29:L29"/>
    <mergeCell ref="K28:L28"/>
    <mergeCell ref="K27:L27"/>
    <mergeCell ref="K26:L26"/>
    <mergeCell ref="K25:L25"/>
    <mergeCell ref="K24:L24"/>
    <mergeCell ref="K52:L52"/>
    <mergeCell ref="K51:L51"/>
    <mergeCell ref="K50:L50"/>
    <mergeCell ref="K49:L49"/>
    <mergeCell ref="K48:L48"/>
    <mergeCell ref="K47:L47"/>
    <mergeCell ref="K46:L46"/>
    <mergeCell ref="K45:L45"/>
    <mergeCell ref="K44:L44"/>
    <mergeCell ref="K73:L73"/>
    <mergeCell ref="K72:L72"/>
    <mergeCell ref="K60:L60"/>
    <mergeCell ref="K59:L59"/>
    <mergeCell ref="K58:L58"/>
    <mergeCell ref="K57:L57"/>
    <mergeCell ref="K56:L56"/>
    <mergeCell ref="K84:L84"/>
    <mergeCell ref="K83:L83"/>
    <mergeCell ref="K82:L82"/>
    <mergeCell ref="K81:L81"/>
    <mergeCell ref="K80:L80"/>
    <mergeCell ref="K92:L92"/>
    <mergeCell ref="K91:L91"/>
    <mergeCell ref="K90:L90"/>
    <mergeCell ref="K89:L89"/>
    <mergeCell ref="K88:L88"/>
    <mergeCell ref="K144:L144"/>
    <mergeCell ref="K143:L143"/>
    <mergeCell ref="K134:L134"/>
    <mergeCell ref="K133:L133"/>
    <mergeCell ref="K132:L132"/>
    <mergeCell ref="K131:L131"/>
    <mergeCell ref="K130:L130"/>
    <mergeCell ref="K129:L129"/>
    <mergeCell ref="K125:L125"/>
    <mergeCell ref="K124:L124"/>
    <mergeCell ref="K123:L123"/>
    <mergeCell ref="K122:L122"/>
    <mergeCell ref="K121:L121"/>
    <mergeCell ref="K117:L117"/>
    <mergeCell ref="K116:L116"/>
    <mergeCell ref="K115:L115"/>
    <mergeCell ref="K114:L114"/>
    <mergeCell ref="K113:L113"/>
    <mergeCell ref="K109:L109"/>
    <mergeCell ref="K108:L108"/>
    <mergeCell ref="K107:L107"/>
    <mergeCell ref="K106:L106"/>
    <mergeCell ref="K105:L105"/>
    <mergeCell ref="K101:L101"/>
    <mergeCell ref="K99:L99"/>
    <mergeCell ref="K98:L98"/>
    <mergeCell ref="K97:L97"/>
    <mergeCell ref="K96:L96"/>
  </mergeCells>
  <conditionalFormatting sqref="E16">
    <cfRule type="cellIs" dxfId="4" priority="5" operator="notEqual">
      <formula>$A$8</formula>
    </cfRule>
  </conditionalFormatting>
  <conditionalFormatting sqref="G16">
    <cfRule type="cellIs" dxfId="3" priority="4" operator="notEqual">
      <formula>$C$8</formula>
    </cfRule>
  </conditionalFormatting>
  <conditionalFormatting sqref="H16">
    <cfRule type="cellIs" dxfId="2" priority="3" operator="notEqual">
      <formula>$F$8</formula>
    </cfRule>
  </conditionalFormatting>
  <conditionalFormatting sqref="I16">
    <cfRule type="cellIs" dxfId="1" priority="2" operator="notEqual">
      <formula>$H$8</formula>
    </cfRule>
  </conditionalFormatting>
  <conditionalFormatting sqref="J16">
    <cfRule type="cellIs" dxfId="0" priority="1" operator="notEqual">
      <formula>$J$8</formula>
    </cfRule>
  </conditionalFormatting>
  <dataValidations count="1">
    <dataValidation type="list" allowBlank="1" showInputMessage="1" showErrorMessage="1" sqref="C137:E138" xr:uid="{AF4B7B8F-3B32-4033-8E51-3C26FCBEA487}">
      <formula1>"Fixed Rate with carry-forward, Predetermined Rate, Provisional/Final Rate, De Minimis Rate"</formula1>
    </dataValidation>
  </dataValidations>
  <pageMargins left="0.25" right="0.25" top="0.5" bottom="0.5" header="0.3" footer="0.3"/>
  <pageSetup scale="66" fitToHeight="0" orientation="portrait" horizontalDpi="4294967295" verticalDpi="4294967295" r:id="rId1"/>
  <rowBreaks count="2" manualBreakCount="2">
    <brk id="51" max="16383" man="1"/>
    <brk id="99" max="16383" man="1"/>
  </rowBreaks>
  <ignoredErrors>
    <ignoredError sqref="A1" unlocked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deb76791-cfbd-42a5-b0b6-da3e3173e79e" xsi:nil="true"/>
    <lcf76f155ced4ddcb4097134ff3c332f xmlns="c6ff9726-e44f-4e6d-8990-b2c138783626">
      <Terms xmlns="http://schemas.microsoft.com/office/infopath/2007/PartnerControls"/>
    </lcf76f155ced4ddcb4097134ff3c332f>
    <iCAP xmlns="c6ff9726-e44f-4e6d-8990-b2c138783626" xsi:nil="true"/>
  </documentManagement>
</p:properties>
</file>

<file path=customXml/item3.xml>��< ? x m l   v e r s i o n = " 1 . 0 "   e n c o d i n g = " u t f - 1 6 " ? > < D a t a M a s h u p   x m l n s = " h t t p : / / s c h e m a s . m i c r o s o f t . c o m / D a t a M a s h u p " > A A A A A L c D A A B Q S w M E F A A C A A g A b Z R X V C o e J 9 O j A A A A 9 Q A A A B I A H A B D b 2 5 m a W c v U G F j a 2 F n Z S 5 4 b W w g o h g A K K A U A A A A A A A A A A A A A A A A A A A A A A A A A A A A h Y + x D o I w G I R f h X S n L e h A y E 8 Z X C U x I R r X p l R s h B 9 D i + X d H H w k X 0 G M o m 6 O d 9 9 d c n e / 3 i A f 2 y a 4 6 N 6 a D j M S U U 4 C j a q r D N Y Z G d w h T E g u Y C P V S d Y 6 m M J o 0 9 G a j B y d O 6 e M e e + p X 9 C u r 1 n M e c T 2 x b p U R 9 3 K 0 K B 1 E p U m n 1 b 1 v 0 U E 7 F 5 j R E y T J U 3 4 N A n Y 7 E F h 8 M v j i T 3 p j w m r o X F D r 4 X G c F s C m y W w 9 w X x A F B L A w Q U A A I A C A B t l F d U 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b Z R X V G 7 4 / G 2 y A A A A n g E A A B M A H A B G b 3 J t d W x h c y 9 T Z W N 0 a W 9 u M S 5 t I K I Y A C i g F A A A A A A A A A A A A A A A A A A A A A A A A A A A A K 2 P M Q u D M B C F 9 0 D + Q 0 g X B R F C x + I U u n a o Q g d x i P Z a x Z i U J I J F / O + N Z m y H U n r L w b 3 3 v u N Z a F y n F c n D Z g e M M L K t M H A l h a g l 7 E l G J D i M i J 9 c j 6 Y B f z l O D c i U j 8 a A c h d t + l r r P o r n 8 i Q G y G h I 0 m o p u V b O W 6 o k A H a U t 0 L d V / j z A d S T N m t a G K H s T Z u B a z k O a h V t F L 4 l 8 0 z D l d G E O K 8 Q B 5 N b l h i j T n 3 E v p V g P 5 d g / y t x F g 6 2 h P 2 6 x w t Q S w E C L Q A U A A I A C A B t l F d U K h 4 n 0 6 M A A A D 1 A A A A E g A A A A A A A A A A A A A A A A A A A A A A Q 2 9 u Z m l n L 1 B h Y 2 t h Z 2 U u e G 1 s U E s B A i 0 A F A A C A A g A b Z R X V A / K 6 a u k A A A A 6 Q A A A B M A A A A A A A A A A A A A A A A A 7 w A A A F t D b 2 5 0 Z W 5 0 X 1 R 5 c G V z X S 5 4 b W x Q S w E C L Q A U A A I A C A B t l F d U b v j 8 b b I A A A C e A Q A A E w A A A A A A A A A A A A A A A A D g A Q A A R m 9 y b X V s Y X M v U 2 V j d G l v b j E u b V B L B Q Y A A A A A A w A D A M I A A A D f 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5 d D g A A A A A A A D s O 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U Y W J s Z T 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5 h b W V V c G R h d G V k Q W Z 0 Z X J G a W x s I i B W Y W x 1 Z T 0 i b D A i I C 8 + P E V u d H J 5 I F R 5 c G U 9 I l J l c 3 V s d F R 5 c G U i I F Z h b H V l P S J z R X h j Z X B 0 a W 9 u I i A v P j x F b n R y e S B U e X B l P S J C d W Z m Z X J O Z X h 0 U m V m c m V z a C I g V m F s d W U 9 I m w x I i A v P j x F b n R y e S B U e X B l P S J G a W x s Z W R D b 2 1 w b G V 0 Z V J l c 3 V s d F R v V 2 9 y a 3 N o Z W V 0 I i B W Y W x 1 Z T 0 i b D E i I C 8 + P E V u d H J 5 I F R 5 c G U 9 I k F k Z G V k V G 9 E Y X R h T W 9 k Z W w i I F Z h b H V l P S J s M C I g L z 4 8 R W 5 0 c n k g V H l w Z T 0 i R m l s b E N v d W 5 0 I i B W Y W x 1 Z T 0 i b D U y I i A v P j x F b n R y e S B U e X B l P S J G a W x s R X J y b 3 J D b 2 R l I i B W Y W x 1 Z T 0 i c 1 V u a 2 5 v d 2 4 i I C 8 + P E V u d H J 5 I F R 5 c G U 9 I k Z p b G x F c n J v c k N v d W 5 0 I i B W Y W x 1 Z T 0 i b D A i I C 8 + P E V u d H J 5 I F R 5 c G U 9 I k Z p b G x M Y X N 0 V X B k Y X R l Z C I g V m F s d W U 9 I m Q y M D I x L T A 4 L T A 3 V D E 5 O j U 0 O j M x L j g 2 M D M 2 N D N a I i A v P j x F b n R y e S B U e X B l P S J G a W x s Q 2 9 s d W 1 u V H l w Z X M i I F Z h b H V l P S J z Q m c 9 P S I g L z 4 8 R W 5 0 c n k g V H l w Z T 0 i R m l s b E N v b H V t b k 5 h b W V z I i B W Y W x 1 Z T 0 i c 1 s m c X V v d D t D b 2 x 1 b W 4 x J n F 1 b 3 Q 7 X S I g L z 4 8 R W 5 0 c n k g V H l w Z T 0 i R m l s b F N 0 Y X R 1 c y I g V m F s d W U 9 I n N D b 2 1 w b G V 0 Z S I g L z 4 8 R W 5 0 c n k g V H l w Z T 0 i U m V s Y X R p b 2 5 z a G l w S W 5 m b 0 N v b n R h a W 5 l c i I g V m F s d W U 9 I n N 7 J n F 1 b 3 Q 7 Y 2 9 s d W 1 u Q 2 9 1 b n Q m c X V v d D s 6 M S w m c X V v d D t r Z X l D b 2 x 1 b W 5 O Y W 1 l c y Z x d W 9 0 O z p b X S w m c X V v d D t x d W V y e V J l b G F 0 a W 9 u c 2 h p c H M m c X V v d D s 6 W 1 0 s J n F 1 b 3 Q 7 Y 2 9 s d W 1 u S W R l b n R p d G l l c y Z x d W 9 0 O z p b J n F 1 b 3 Q 7 U 2 V j d G l v b j E v V G F i b G U z L 0 N o Y W 5 n Z W Q g V H l w Z S 5 7 Q 2 9 s d W 1 u M S w w f S Z x d W 9 0 O 1 0 s J n F 1 b 3 Q 7 Q 2 9 s d W 1 u Q 2 9 1 b n Q m c X V v d D s 6 M S w m c X V v d D t L Z X l D b 2 x 1 b W 5 O Y W 1 l c y Z x d W 9 0 O z p b X S w m c X V v d D t D b 2 x 1 b W 5 J Z G V u d G l 0 a W V z J n F 1 b 3 Q 7 O l s m c X V v d D t T Z W N 0 a W 9 u M S 9 U Y W J s Z T M v Q 2 h h b m d l Z C B U e X B l L n t D b 2 x 1 b W 4 x L D B 9 J n F 1 b 3 Q 7 X S w m c X V v d D t S Z W x h d G l v b n N o a X B J b m Z v J n F 1 b 3 Q 7 O l t d f S I g L z 4 8 L 1 N 0 Y W J s Z U V u d H J p Z X M + P C 9 J d G V t P j x J d G V t P j x J d G V t T G 9 j Y X R p b 2 4 + P E l 0 Z W 1 U e X B l P k Z v c m 1 1 b G E 8 L 0 l 0 Z W 1 U e X B l P j x J d G V t U G F 0 a D 5 T Z W N 0 a W 9 u M S 9 U Y W J s Z T M v U 2 9 1 c m N l P C 9 J d G V t U G F 0 a D 4 8 L 0 l 0 Z W 1 M b 2 N h d G l v b j 4 8 U 3 R h Y m x l R W 5 0 c m l l c y A v P j w v S X R l b T 4 8 S X R l b T 4 8 S X R l b U x v Y 2 F 0 a W 9 u P j x J d G V t V H l w Z T 5 G b 3 J t d W x h P C 9 J d G V t V H l w Z T 4 8 S X R l b V B h d G g + U 2 V j d G l v b j E v V G F i b G U z L 0 N o Y W 5 n Z W Q l M j B U e X B l P C 9 J d G V t U G F 0 a D 4 8 L 0 l 0 Z W 1 M b 2 N h d G l v b j 4 8 U 3 R h Y m x l R W 5 0 c m l l c y A v P j w v S X R l b T 4 8 S X R l b T 4 8 S X R l b U x v Y 2 F 0 a W 9 u P j x J d G V t V H l w Z T 5 G b 3 J t d W x h P C 9 J d G V t V H l w Z T 4 8 S X R l b V B h d G g + U 2 V j d G l v b j E v V G F i b G U x 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5 h d m l n Y X R p b 2 5 T d G V w T m F t Z S I g V m F s d W U 9 I n N O Y X Z p Z 2 F 0 a W 9 u I i A v P j x F b n R y e S B U e X B l P S J G a W x s Z W R D b 2 1 w b G V 0 Z V J l c 3 V s d F R v V 2 9 y a 3 N o Z W V 0 I i B W Y W x 1 Z T 0 i b D E i I C 8 + P E V u d H J 5 I F R 5 c G U 9 I k F k Z G V k V G 9 E Y X R h T W 9 k Z W w i I F Z h b H V l P S J s M C I g L z 4 8 R W 5 0 c n k g V H l w Z T 0 i R m l s b E N v d W 5 0 I i B W Y W x 1 Z T 0 i b D Q i I C 8 + P E V u d H J 5 I F R 5 c G U 9 I k Z p b G x F c n J v c k N v Z G U i I F Z h b H V l P S J z V W 5 r b m 9 3 b i I g L z 4 8 R W 5 0 c n k g V H l w Z T 0 i R m l s b E V y c m 9 y Q 2 9 1 b n Q i I F Z h b H V l P S J s M C I g L z 4 8 R W 5 0 c n k g V H l w Z T 0 i R m l s b E x h c 3 R V c G R h d G V k I i B W Y W x 1 Z T 0 i Z D I w M j I t M D I t M j R U M D E 6 M z Q 6 M z I u M j Y 2 N j c 5 M 1 o i I C 8 + P E V u d H J 5 I F R 5 c G U 9 I k Z p b G x D b 2 x 1 b W 5 U e X B l c y I g V m F s d W U 9 I n N C Z z 0 9 I i A v P j x F b n R y e S B U e X B l P S J G a W x s Q 2 9 s d W 1 u T m F t Z X M i I F Z h b H V l P S J z W y Z x d W 9 0 O 1 J h d G U g V H l w Z X M 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s Z T E v Q 2 h h b m d l Z C B U e X B l L n t S Y X R l I F R 5 c G V z L D B 9 J n F 1 b 3 Q 7 X S w m c X V v d D t D b 2 x 1 b W 5 D b 3 V u d C Z x d W 9 0 O z o x L C Z x d W 9 0 O 0 t l e U N v b H V t b k 5 h b W V z J n F 1 b 3 Q 7 O l t d L C Z x d W 9 0 O 0 N v b H V t b k l k Z W 5 0 a X R p Z X M m c X V v d D s 6 W y Z x d W 9 0 O 1 N l Y 3 R p b 2 4 x L 1 R h Y m x l M S 9 D a G F u Z 2 V k I F R 5 c G U u e 1 J h d G U g V H l w Z X M s M H 0 m c X V v d D t d L C Z x d W 9 0 O 1 J l b G F 0 a W 9 u c 2 h p c E l u Z m 8 m c X V v d D s 6 W 1 1 9 I i A v P j w v U 3 R h Y m x l R W 5 0 c m l l c z 4 8 L 0 l 0 Z W 0 + P E l 0 Z W 0 + P E l 0 Z W 1 M b 2 N h d G l v b j 4 8 S X R l b V R 5 c G U + R m 9 y b X V s Y T w v S X R l b V R 5 c G U + P E l 0 Z W 1 Q Y X R o P l N l Y 3 R p b 2 4 x L 1 R h Y m x l M S 9 T b 3 V y Y 2 U 8 L 0 l 0 Z W 1 Q Y X R o P j w v S X R l b U x v Y 2 F 0 a W 9 u P j x T d G F i b G V F b n R y a W V z I C 8 + P C 9 J d G V t P j x J d G V t P j x J d G V t T G 9 j Y X R p b 2 4 + P E l 0 Z W 1 U e X B l P k Z v c m 1 1 b G E 8 L 0 l 0 Z W 1 U e X B l P j x J d G V t U G F 0 a D 5 T Z W N 0 a W 9 u M S 9 U Y W J s Z T E v Q 2 h h b m d l Z C U y M F R 5 c G U 8 L 0 l 0 Z W 1 Q Y X R o P j w v S X R l b U x v Y 2 F 0 a W 9 u P j x T d G F i b G V F b n R y a W V z I C 8 + P C 9 J d G V t P j w v S X R l b X M + P C 9 M b 2 N h b F B h Y 2 t h Z 2 V N Z X R h Z G F 0 Y U Z p b G U + F g A A A F B L B Q Y A A A A A A A A A A A A A A A A A A A A A A A D a A A A A A Q A A A N C M n d 8 B F d E R j H o A w E / C l + s B A A A A L n B B A W k v d k 2 3 T L 0 0 o E K k / Q A A A A A C A A A A A A A D Z g A A w A A A A B A A A A D B G c D K N F M z B 2 k Z z C / X z / 6 e A A A A A A S A A A C g A A A A E A A A A G O t M l J B 2 v R F D F w 6 u f z g 6 i R Q A A A A Y L S l / Y f w f c K a 9 T h f 0 f x 5 N y z J 9 D p P 1 V O M G k 2 U 0 Z L 8 i m M D K i r v X g s a N c F D t T Z 1 U Q 5 Q w u / Y m b n y r S K o U v O N e T j B 7 V k 7 e w J M 6 Z s z B v M 5 L d 4 O D F k U A A A A K W m 3 O 0 4 u B g 4 C 9 g q V b h E Q 4 i y R 3 m c = < / D a t a M a s h u p > 
</file>

<file path=customXml/item4.xml><?xml version="1.0" encoding="utf-8"?>
<ct:contentTypeSchema xmlns:ct="http://schemas.microsoft.com/office/2006/metadata/contentType" xmlns:ma="http://schemas.microsoft.com/office/2006/metadata/properties/metaAttributes" ct:_="" ma:_="" ma:contentTypeName="Document" ma:contentTypeID="0x01010017BEA6DBDCC6924890EB1E1982AF0519" ma:contentTypeVersion="15" ma:contentTypeDescription="Create a new document." ma:contentTypeScope="" ma:versionID="2d5d485ae4e63d5891c1e2db6362733d">
  <xsd:schema xmlns:xsd="http://www.w3.org/2001/XMLSchema" xmlns:xs="http://www.w3.org/2001/XMLSchema" xmlns:p="http://schemas.microsoft.com/office/2006/metadata/properties" xmlns:ns2="c6ff9726-e44f-4e6d-8990-b2c138783626" xmlns:ns3="deb76791-cfbd-42a5-b0b6-da3e3173e79e" targetNamespace="http://schemas.microsoft.com/office/2006/metadata/properties" ma:root="true" ma:fieldsID="c45820212cc03025cc8e41ea3b2c439d" ns2:_="" ns3:_="">
    <xsd:import namespace="c6ff9726-e44f-4e6d-8990-b2c138783626"/>
    <xsd:import namespace="deb76791-cfbd-42a5-b0b6-da3e3173e79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iCAP"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ff9726-e44f-4e6d-8990-b2c1387836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iCAP" ma:index="12" nillable="true" ma:displayName="iCAP" ma:description="https://www.csulb.edu/sites/default/files/u57931/csulbrf_fa_rate_benefit_pool_rate_agr_eff_july012020_3.pdf" ma:format="Dropdown" ma:internalName="iCAP">
      <xsd:simpleType>
        <xsd:restriction base="dms:Note">
          <xsd:maxLength value="255"/>
        </xsd:restrictio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2aa446fb-c4e7-47d1-9e02-aae3431be311"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b76791-cfbd-42a5-b0b6-da3e3173e79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4940fb1b-bd07-464e-8746-c7662a42e8b8}" ma:internalName="TaxCatchAll" ma:showField="CatchAllData" ma:web="deb76791-cfbd-42a5-b0b6-da3e3173e7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3FC7C8-1DC9-4C45-8EBE-E585D7E74554}">
  <ds:schemaRefs>
    <ds:schemaRef ds:uri="http://schemas.microsoft.com/sharepoint/v3/contenttype/forms"/>
  </ds:schemaRefs>
</ds:datastoreItem>
</file>

<file path=customXml/itemProps2.xml><?xml version="1.0" encoding="utf-8"?>
<ds:datastoreItem xmlns:ds="http://schemas.openxmlformats.org/officeDocument/2006/customXml" ds:itemID="{A8FEF141-4E4A-462C-ABBF-EECB11D5EC05}">
  <ds:schemaRefs>
    <ds:schemaRef ds:uri="http://schemas.microsoft.com/office/2006/metadata/properties"/>
    <ds:schemaRef ds:uri="http://schemas.microsoft.com/office/infopath/2007/PartnerControls"/>
    <ds:schemaRef ds:uri="deb76791-cfbd-42a5-b0b6-da3e3173e79e"/>
    <ds:schemaRef ds:uri="c6ff9726-e44f-4e6d-8990-b2c138783626"/>
  </ds:schemaRefs>
</ds:datastoreItem>
</file>

<file path=customXml/itemProps3.xml><?xml version="1.0" encoding="utf-8"?>
<ds:datastoreItem xmlns:ds="http://schemas.openxmlformats.org/officeDocument/2006/customXml" ds:itemID="{6E983FDC-D6D6-40E7-97BF-8E8E9361A47D}">
  <ds:schemaRefs>
    <ds:schemaRef ds:uri="http://schemas.microsoft.com/DataMashup"/>
  </ds:schemaRefs>
</ds:datastoreItem>
</file>

<file path=customXml/itemProps4.xml><?xml version="1.0" encoding="utf-8"?>
<ds:datastoreItem xmlns:ds="http://schemas.openxmlformats.org/officeDocument/2006/customXml" ds:itemID="{AAC55DE0-9BF6-46BE-8391-B3F9EF7602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ff9726-e44f-4e6d-8990-b2c138783626"/>
    <ds:schemaRef ds:uri="deb76791-cfbd-42a5-b0b6-da3e3173e7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Table A-Staffing</vt:lpstr>
      <vt:lpstr>Table B-IAC</vt:lpstr>
      <vt:lpstr>Table C-Partners</vt:lpstr>
      <vt:lpstr>Table D-Plan</vt:lpstr>
      <vt:lpstr>Table E-Budget</vt:lpstr>
      <vt:lpstr>'Table E-Budget'!Print_Area</vt:lpstr>
      <vt:lpstr>'Table A-Staffing'!Print_Titles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Eatmon, Robert (FHWA)</dc:creator>
  <cp:keywords/>
  <dc:description/>
  <cp:lastModifiedBy>Medina, Christine (FHWA)</cp:lastModifiedBy>
  <cp:revision/>
  <dcterms:created xsi:type="dcterms:W3CDTF">2021-07-08T14:44:51Z</dcterms:created>
  <dcterms:modified xsi:type="dcterms:W3CDTF">2023-12-20T21:12:42Z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0x01010017BEA6DBDCC6924890EB1E1982AF0519</vt:lpwstr>
  </property>
  <property fmtid="{D5CDD505-2E9C-101B-9397-08002B2CF9AE}" pid="3" name="MediaServiceImageTags">
    <vt:lpwstr/>
  </property>
</Properties>
</file>